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1535" activeTab="2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'1'!$A$1:$T$55</definedName>
    <definedName name="_xlnm.Print_Area" localSheetId="1">'2'!$A$1:$AB$57</definedName>
    <definedName name="_xlnm.Print_Area" localSheetId="2">'3'!$A$1:$B$11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7" l="1"/>
  <c r="K34" i="7"/>
  <c r="B8" i="11" s="1"/>
  <c r="K53" i="7"/>
  <c r="B10" i="11" s="1"/>
  <c r="Q56" i="9"/>
  <c r="B6" i="11" l="1"/>
  <c r="I56" i="9"/>
  <c r="H56" i="9"/>
  <c r="G56" i="9"/>
  <c r="C56" i="9" s="1"/>
  <c r="M52" i="7" s="1"/>
  <c r="L52" i="7" s="1"/>
  <c r="E56" i="9"/>
  <c r="D56" i="9"/>
  <c r="M56" i="9"/>
  <c r="L55" i="9" l="1"/>
  <c r="L54" i="9"/>
  <c r="M54" i="9" s="1"/>
  <c r="C54" i="9" s="1"/>
  <c r="C35" i="9"/>
  <c r="N53" i="7"/>
  <c r="M55" i="9" l="1"/>
  <c r="M22" i="9"/>
  <c r="Q23" i="9"/>
  <c r="Q15" i="9"/>
  <c r="M40" i="9"/>
  <c r="C55" i="9" s="1"/>
  <c r="M51" i="7" s="1"/>
  <c r="L51" i="7" s="1"/>
  <c r="M10" i="9"/>
  <c r="O28" i="7"/>
  <c r="O25" i="7"/>
  <c r="M28" i="9"/>
  <c r="M26" i="9"/>
  <c r="M25" i="9"/>
  <c r="M24" i="9"/>
  <c r="M29" i="9"/>
  <c r="M27" i="9"/>
  <c r="M30" i="9"/>
  <c r="O21" i="7"/>
  <c r="N34" i="7"/>
  <c r="F57" i="9"/>
  <c r="H57" i="9"/>
  <c r="J57" i="9"/>
  <c r="K57" i="9"/>
  <c r="N57" i="9"/>
  <c r="O57" i="9"/>
  <c r="P57" i="9"/>
  <c r="Q57" i="9"/>
  <c r="R57" i="9"/>
  <c r="S57" i="9"/>
  <c r="O49" i="7"/>
  <c r="O48" i="7"/>
  <c r="C32" i="9"/>
  <c r="M50" i="7"/>
  <c r="L50" i="7" s="1"/>
  <c r="L52" i="9"/>
  <c r="M52" i="9" s="1"/>
  <c r="L57" i="9" l="1"/>
  <c r="D53" i="9"/>
  <c r="E53" i="9"/>
  <c r="E57" i="9" s="1"/>
  <c r="G53" i="9"/>
  <c r="I52" i="9"/>
  <c r="I57" i="9" s="1"/>
  <c r="G52" i="9"/>
  <c r="D52" i="9"/>
  <c r="D57" i="9" l="1"/>
  <c r="G57" i="9"/>
  <c r="C52" i="9"/>
  <c r="C53" i="9"/>
  <c r="E31" i="9"/>
  <c r="I30" i="9"/>
  <c r="G30" i="9"/>
  <c r="E30" i="9"/>
  <c r="O27" i="7"/>
  <c r="O22" i="7"/>
  <c r="I23" i="9"/>
  <c r="H23" i="9"/>
  <c r="G23" i="9"/>
  <c r="E23" i="9"/>
  <c r="M17" i="9"/>
  <c r="C17" i="9" s="1"/>
  <c r="M17" i="7" s="1"/>
  <c r="M16" i="9"/>
  <c r="M14" i="9"/>
  <c r="M12" i="9"/>
  <c r="M11" i="9"/>
  <c r="M50" i="9"/>
  <c r="M51" i="9"/>
  <c r="C51" i="9" s="1"/>
  <c r="M48" i="9"/>
  <c r="M49" i="9"/>
  <c r="M47" i="9"/>
  <c r="M46" i="9"/>
  <c r="M45" i="9"/>
  <c r="M44" i="9"/>
  <c r="M43" i="9"/>
  <c r="M42" i="9"/>
  <c r="M41" i="9"/>
  <c r="M49" i="7" l="1"/>
  <c r="L49" i="7" s="1"/>
  <c r="M48" i="7"/>
  <c r="L48" i="7" s="1"/>
  <c r="C23" i="9"/>
  <c r="C30" i="9"/>
  <c r="M28" i="7" s="1"/>
  <c r="L28" i="7" s="1"/>
  <c r="S36" i="9"/>
  <c r="F36" i="9"/>
  <c r="K36" i="9"/>
  <c r="O36" i="9"/>
  <c r="C25" i="9"/>
  <c r="M23" i="7" s="1"/>
  <c r="L23" i="7" s="1"/>
  <c r="C29" i="9"/>
  <c r="M27" i="7" s="1"/>
  <c r="L27" i="7" s="1"/>
  <c r="M15" i="9"/>
  <c r="C15" i="9" s="1"/>
  <c r="M13" i="9"/>
  <c r="C33" i="9"/>
  <c r="C34" i="9"/>
  <c r="C10" i="9"/>
  <c r="M21" i="7" l="1"/>
  <c r="L21" i="7" s="1"/>
  <c r="M18" i="9"/>
  <c r="C13" i="9" l="1"/>
  <c r="C31" i="9" l="1"/>
  <c r="M29" i="7" s="1"/>
  <c r="L29" i="7" s="1"/>
  <c r="Q36" i="9"/>
  <c r="C43" i="9" l="1"/>
  <c r="M39" i="7" s="1"/>
  <c r="L39" i="7" s="1"/>
  <c r="M47" i="7"/>
  <c r="L47" i="7" s="1"/>
  <c r="C50" i="9"/>
  <c r="M46" i="7" s="1"/>
  <c r="L46" i="7" s="1"/>
  <c r="C49" i="9"/>
  <c r="M45" i="7" s="1"/>
  <c r="L45" i="7" s="1"/>
  <c r="C48" i="9"/>
  <c r="M44" i="7" s="1"/>
  <c r="L44" i="7" s="1"/>
  <c r="C46" i="9"/>
  <c r="M42" i="7" s="1"/>
  <c r="L42" i="7" s="1"/>
  <c r="C40" i="9"/>
  <c r="C41" i="9"/>
  <c r="M37" i="7" s="1"/>
  <c r="C42" i="9"/>
  <c r="M38" i="7" s="1"/>
  <c r="L38" i="7" s="1"/>
  <c r="C44" i="9"/>
  <c r="M40" i="7" s="1"/>
  <c r="L40" i="7" s="1"/>
  <c r="C45" i="9"/>
  <c r="M41" i="7" s="1"/>
  <c r="L41" i="7" s="1"/>
  <c r="C47" i="9"/>
  <c r="M43" i="7" s="1"/>
  <c r="L43" i="7" s="1"/>
  <c r="D36" i="9"/>
  <c r="C28" i="9"/>
  <c r="C27" i="9"/>
  <c r="M25" i="7" s="1"/>
  <c r="L25" i="7" s="1"/>
  <c r="C26" i="9"/>
  <c r="M24" i="7" s="1"/>
  <c r="L24" i="7" s="1"/>
  <c r="C24" i="9"/>
  <c r="M22" i="7" s="1"/>
  <c r="L22" i="7" s="1"/>
  <c r="C22" i="9"/>
  <c r="M20" i="7" s="1"/>
  <c r="L20" i="7" s="1"/>
  <c r="L17" i="7"/>
  <c r="C16" i="9"/>
  <c r="M16" i="7" s="1"/>
  <c r="L16" i="7" s="1"/>
  <c r="M15" i="7"/>
  <c r="L15" i="7" s="1"/>
  <c r="C14" i="9"/>
  <c r="M14" i="7" s="1"/>
  <c r="L14" i="7" s="1"/>
  <c r="M13" i="7"/>
  <c r="L13" i="7" s="1"/>
  <c r="C12" i="9"/>
  <c r="M12" i="7" s="1"/>
  <c r="L12" i="7" s="1"/>
  <c r="M10" i="7"/>
  <c r="L10" i="7" s="1"/>
  <c r="C11" i="9"/>
  <c r="M11" i="7" s="1"/>
  <c r="L11" i="7" s="1"/>
  <c r="M26" i="7" l="1"/>
  <c r="L26" i="7" s="1"/>
  <c r="C36" i="9"/>
  <c r="L37" i="7"/>
  <c r="M36" i="7"/>
  <c r="M53" i="7" s="1"/>
  <c r="C57" i="9"/>
  <c r="E36" i="9"/>
  <c r="I36" i="9"/>
  <c r="G36" i="9"/>
  <c r="H36" i="9"/>
  <c r="L36" i="7" l="1"/>
  <c r="L53" i="7" s="1"/>
  <c r="M34" i="7" l="1"/>
  <c r="N18" i="7"/>
  <c r="S18" i="9" l="1"/>
  <c r="Q18" i="9"/>
  <c r="O18" i="9"/>
  <c r="K18" i="9"/>
  <c r="I18" i="9"/>
  <c r="D18" i="9"/>
  <c r="E18" i="9"/>
  <c r="F18" i="9"/>
  <c r="G18" i="9"/>
  <c r="H18" i="9"/>
  <c r="I18" i="7"/>
  <c r="H18" i="7"/>
  <c r="M18" i="7" l="1"/>
  <c r="J18" i="7"/>
  <c r="C18" i="9"/>
  <c r="L18" i="7" l="1"/>
</calcChain>
</file>

<file path=xl/sharedStrings.xml><?xml version="1.0" encoding="utf-8"?>
<sst xmlns="http://schemas.openxmlformats.org/spreadsheetml/2006/main" count="330" uniqueCount="120">
  <si>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</si>
  <si>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</si>
  <si>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</si>
  <si>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</si>
  <si>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</si>
  <si>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</si>
  <si>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</si>
  <si>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</si>
  <si>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</si>
  <si>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</si>
  <si>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</si>
  <si>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</si>
  <si>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</si>
  <si>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</si>
  <si>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</si>
  <si>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</si>
  <si>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</si>
  <si>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</si>
  <si>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</si>
  <si>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</si>
  <si>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</si>
  <si>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</si>
  <si>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</si>
  <si>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</si>
  <si>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</si>
  <si>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</si>
  <si>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</si>
  <si>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</si>
  <si>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</si>
  <si>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</si>
  <si>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</si>
  <si>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</si>
  <si>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</si>
  <si>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</si>
  <si>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</si>
  <si>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</si>
  <si>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</si>
  <si>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</si>
  <si>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</si>
  <si>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</si>
  <si>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</si>
  <si>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</si>
  <si>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</si>
  <si>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</si>
  <si>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</si>
  <si>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</si>
  <si>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</si>
  <si>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</si>
  <si>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</si>
  <si>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</si>
  <si>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</si>
  <si>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</si>
  <si>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</si>
  <si>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</si>
  <si>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</si>
  <si>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</si>
  <si>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</si>
  <si>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</si>
  <si>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</si>
  <si>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</si>
  <si>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</si>
  <si>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</si>
  <si>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</si>
  <si>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</si>
  <si>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</si>
  <si>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</si>
  <si>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</si>
  <si>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</si>
  <si>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</si>
  <si>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</si>
  <si>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</si>
  <si>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</si>
  <si>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</si>
  <si>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</si>
  <si>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</si>
  <si>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</si>
  <si>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</si>
  <si>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</si>
  <si>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</si>
  <si>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</si>
  <si>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</si>
  <si>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</si>
  <si>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</si>
  <si>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</si>
  <si>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</si>
  <si>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</si>
  <si>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</si>
  <si>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</si>
  <si>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</si>
  <si>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</si>
  <si>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</si>
  <si>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</si>
  <si>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</si>
  <si>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</si>
  <si>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</si>
  <si>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</si>
  <si>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</si>
  <si>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</si>
  <si>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</si>
  <si>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</si>
  <si>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</si>
  <si>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</si>
  <si>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</si>
  <si>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</si>
  <si>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</si>
  <si>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X</t>
  </si>
  <si>
    <t>предельная стоимость работ по капитальному ремонту</t>
  </si>
  <si>
    <t>плоская</t>
  </si>
  <si>
    <t>скатная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</si>
  <si>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</si>
  <si>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</si>
  <si>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</si>
  <si>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 2042-2043    протокол № 105 от 21.09.22</t>
  </si>
  <si>
    <t>г.Печора, пгт. Кожва, ул. Печорская, д.32</t>
  </si>
  <si>
    <t xml:space="preserve">2026   решение Печорского городского суда №2а-1012/2025 от 10.09.2025 </t>
  </si>
  <si>
    <t xml:space="preserve">    решение Печорского городского суда №2а-1012/2025 от 10.09.2025 </t>
  </si>
  <si>
    <t xml:space="preserve"> </t>
  </si>
  <si>
    <t>Приложение 1  
к постановлению администрации  
муниципального района  
"Печора"   
от 23.10.2025 № 1495</t>
  </si>
  <si>
    <t>Приложение 2 к постановлению
к постановлению администрации  
муниципального района  
"Печора"  
от 23.10.2025 № 1495</t>
  </si>
  <si>
    <t xml:space="preserve">Приложение 3  
к постановлению администрации  
муниципального района  
"Печора"  
от 23.10.2025г. № 1495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</si>
</sst>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9" fillId="0" borderId="0" xfId="0" applyFont="1" applyFill="1" applyAlignment="1">
      <alignment horizontal="right" vertical="top" wrapText="1"/>
    </xf>
    <xf numFmtId="0" fontId="33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0" fontId="9" fillId="26" borderId="1" xfId="0" applyFont="1" applyFill="1" applyBorder="1" applyAlignment="1">
      <alignment horizontal="left" vertical="center" wrapText="1"/>
    </xf>
    <xf numFmtId="4" fontId="29" fillId="26" borderId="1" xfId="0" applyNumberFormat="1" applyFont="1" applyFill="1" applyBorder="1" applyAlignment="1">
      <alignment horizontal="center" vertical="center"/>
    </xf>
    <xf numFmtId="4" fontId="9" fillId="26" borderId="1" xfId="5" applyNumberFormat="1" applyFont="1" applyFill="1" applyBorder="1" applyAlignment="1">
      <alignment horizontal="center" vertical="center" wrapText="1"/>
    </xf>
    <xf numFmtId="4" fontId="9" fillId="26" borderId="1" xfId="0" applyNumberFormat="1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9" fillId="26" borderId="1" xfId="0" applyFont="1" applyFill="1" applyBorder="1" applyAlignment="1">
      <alignment horizontal="center" vertical="center"/>
    </xf>
    <xf numFmtId="0" fontId="34" fillId="25" borderId="1" xfId="0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4" fontId="37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7" fillId="25" borderId="24" xfId="0" applyFont="1" applyFill="1" applyBorder="1" applyAlignment="1">
      <alignment horizontal="center" vertical="center"/>
    </xf>
    <xf numFmtId="0" fontId="29" fillId="25" borderId="24" xfId="0" applyFont="1" applyFill="1" applyBorder="1" applyAlignment="1">
      <alignment horizontal="center" vertical="center"/>
    </xf>
    <xf numFmtId="169" fontId="37" fillId="25" borderId="24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/>
    </xf>
    <xf numFmtId="0" fontId="33" fillId="25" borderId="1" xfId="0" applyFont="1" applyFill="1" applyBorder="1" applyAlignment="1">
      <alignment horizontal="right" vertical="center"/>
    </xf>
    <xf numFmtId="0" fontId="33" fillId="25" borderId="1" xfId="0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horizontal="center" vertical="center"/>
    </xf>
    <xf numFmtId="3" fontId="33" fillId="25" borderId="1" xfId="0" applyNumberFormat="1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vertical="center"/>
    </xf>
    <xf numFmtId="0" fontId="29" fillId="25" borderId="24" xfId="0" applyFont="1" applyFill="1" applyBorder="1" applyAlignment="1">
      <alignment horizontal="center" vertical="center" wrapText="1"/>
    </xf>
    <xf numFmtId="0" fontId="28" fillId="25" borderId="24" xfId="0" applyFont="1" applyFill="1" applyBorder="1" applyAlignment="1">
      <alignment horizontal="center" vertical="center" wrapText="1"/>
    </xf>
    <xf numFmtId="169" fontId="29" fillId="25" borderId="24" xfId="0" applyNumberFormat="1" applyFont="1" applyFill="1" applyBorder="1" applyAlignment="1">
      <alignment horizontal="center" vertical="center" wrapText="1"/>
    </xf>
    <xf numFmtId="170" fontId="29" fillId="25" borderId="24" xfId="0" applyNumberFormat="1" applyFont="1" applyFill="1" applyBorder="1" applyAlignment="1">
      <alignment horizontal="center" vertical="center" wrapText="1"/>
    </xf>
    <xf numFmtId="0" fontId="34" fillId="25" borderId="1" xfId="0" applyFont="1" applyFill="1" applyBorder="1" applyAlignment="1">
      <alignment horizontal="left" vertical="center" wrapText="1"/>
    </xf>
    <xf numFmtId="4" fontId="34" fillId="25" borderId="1" xfId="0" applyNumberFormat="1" applyFont="1" applyFill="1" applyBorder="1" applyAlignment="1">
      <alignment horizontal="center" vertical="center"/>
    </xf>
    <xf numFmtId="0" fontId="29" fillId="26" borderId="0" xfId="0" applyFont="1" applyFill="1"/>
    <xf numFmtId="0" fontId="29" fillId="25" borderId="0" xfId="0" applyFont="1" applyFill="1"/>
    <xf numFmtId="0" fontId="32" fillId="25" borderId="0" xfId="0" applyFont="1" applyFill="1"/>
    <xf numFmtId="0" fontId="32" fillId="25" borderId="1" xfId="0" applyFont="1" applyFill="1" applyBorder="1" applyAlignment="1">
      <alignment horizontal="center"/>
    </xf>
    <xf numFmtId="0" fontId="9" fillId="25" borderId="0" xfId="0" applyFont="1" applyFill="1"/>
    <xf numFmtId="0" fontId="36" fillId="25" borderId="0" xfId="0" applyFont="1" applyFill="1"/>
    <xf numFmtId="0" fontId="29" fillId="25" borderId="1" xfId="0" applyFont="1" applyFill="1" applyBorder="1" applyAlignment="1">
      <alignment horizontal="center" vertical="center"/>
    </xf>
    <xf numFmtId="4" fontId="34" fillId="25" borderId="1" xfId="804" applyNumberFormat="1" applyFont="1" applyFill="1" applyBorder="1" applyAlignment="1">
      <alignment horizontal="center" vertical="center"/>
    </xf>
    <xf numFmtId="0" fontId="35" fillId="25" borderId="0" xfId="0" applyFont="1" applyFill="1"/>
    <xf numFmtId="0" fontId="9" fillId="26" borderId="1" xfId="0" applyFont="1" applyFill="1" applyBorder="1" applyAlignment="1">
      <alignment horizontal="center" vertical="center" wrapText="1"/>
    </xf>
    <xf numFmtId="4" fontId="34" fillId="26" borderId="1" xfId="0" applyNumberFormat="1" applyFont="1" applyFill="1" applyBorder="1" applyAlignment="1">
      <alignment horizontal="center" vertical="center"/>
    </xf>
    <xf numFmtId="4" fontId="9" fillId="26" borderId="1" xfId="0" applyNumberFormat="1" applyFont="1" applyFill="1" applyBorder="1" applyAlignment="1">
      <alignment vertical="center"/>
    </xf>
    <xf numFmtId="0" fontId="9" fillId="26" borderId="0" xfId="0" applyFont="1" applyFill="1" applyAlignment="1">
      <alignment vertical="center"/>
    </xf>
    <xf numFmtId="4" fontId="33" fillId="26" borderId="1" xfId="0" applyNumberFormat="1" applyFont="1" applyFill="1" applyBorder="1" applyAlignment="1">
      <alignment horizontal="center" vertical="center"/>
    </xf>
    <xf numFmtId="4" fontId="33" fillId="26" borderId="1" xfId="0" applyNumberFormat="1" applyFont="1" applyFill="1" applyBorder="1" applyAlignment="1">
      <alignment vertical="center"/>
    </xf>
    <xf numFmtId="0" fontId="33" fillId="26" borderId="1" xfId="0" applyFont="1" applyFill="1" applyBorder="1" applyAlignment="1">
      <alignment horizontal="center" vertical="center"/>
    </xf>
    <xf numFmtId="0" fontId="9" fillId="25" borderId="0" xfId="0" applyFont="1" applyFill="1" applyAlignment="1">
      <alignment vertical="center"/>
    </xf>
    <xf numFmtId="4" fontId="28" fillId="26" borderId="1" xfId="0" applyNumberFormat="1" applyFont="1" applyFill="1" applyBorder="1" applyAlignment="1">
      <alignment horizontal="center" vertical="center"/>
    </xf>
    <xf numFmtId="0" fontId="28" fillId="26" borderId="0" xfId="0" applyFont="1" applyFill="1"/>
    <xf numFmtId="0" fontId="35" fillId="26" borderId="0" xfId="0" applyFont="1" applyFill="1"/>
    <xf numFmtId="0" fontId="32" fillId="26" borderId="0" xfId="0" applyFont="1" applyFill="1" applyAlignment="1">
      <alignment horizontal="center"/>
    </xf>
    <xf numFmtId="49" fontId="9" fillId="26" borderId="1" xfId="0" applyNumberFormat="1" applyFont="1" applyFill="1" applyBorder="1" applyAlignment="1">
      <alignment horizontal="center" vertical="center"/>
    </xf>
    <xf numFmtId="3" fontId="9" fillId="26" borderId="1" xfId="0" applyNumberFormat="1" applyFont="1" applyFill="1" applyBorder="1" applyAlignment="1">
      <alignment horizontal="center" vertical="center"/>
    </xf>
    <xf numFmtId="4" fontId="36" fillId="26" borderId="1" xfId="0" applyNumberFormat="1" applyFont="1" applyFill="1" applyBorder="1" applyAlignment="1">
      <alignment horizontal="center" vertical="center"/>
    </xf>
    <xf numFmtId="4" fontId="36" fillId="26" borderId="1" xfId="5" applyNumberFormat="1" applyFont="1" applyFill="1" applyBorder="1" applyAlignment="1">
      <alignment horizontal="center" vertical="center" wrapText="1"/>
    </xf>
    <xf numFmtId="4" fontId="36" fillId="26" borderId="5" xfId="0" applyNumberFormat="1" applyFont="1" applyFill="1" applyBorder="1" applyAlignment="1">
      <alignment horizontal="center" vertical="center"/>
    </xf>
    <xf numFmtId="4" fontId="39" fillId="26" borderId="1" xfId="0" applyNumberFormat="1" applyFont="1" applyFill="1" applyBorder="1" applyAlignment="1">
      <alignment horizontal="center" vertical="center"/>
    </xf>
    <xf numFmtId="0" fontId="39" fillId="26" borderId="1" xfId="0" applyFont="1" applyFill="1" applyBorder="1" applyAlignment="1">
      <alignment horizontal="center" vertical="center"/>
    </xf>
    <xf numFmtId="4" fontId="39" fillId="26" borderId="3" xfId="0" applyNumberFormat="1" applyFont="1" applyFill="1" applyBorder="1" applyAlignment="1">
      <alignment horizontal="center" vertical="center"/>
    </xf>
    <xf numFmtId="0" fontId="32" fillId="25" borderId="0" xfId="0" applyFont="1" applyFill="1" applyAlignment="1">
      <alignment horizontal="center"/>
    </xf>
    <xf numFmtId="4" fontId="28" fillId="25" borderId="5" xfId="0" applyNumberFormat="1" applyFont="1" applyFill="1" applyBorder="1" applyAlignment="1">
      <alignment horizontal="center" vertical="center"/>
    </xf>
    <xf numFmtId="0" fontId="28" fillId="25" borderId="0" xfId="0" applyFont="1" applyFill="1"/>
    <xf numFmtId="0" fontId="33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3" fillId="26" borderId="1" xfId="0" applyFont="1" applyFill="1" applyBorder="1" applyAlignment="1">
      <alignment horizontal="right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34" fillId="25" borderId="5" xfId="0" applyFont="1" applyFill="1" applyBorder="1" applyAlignment="1">
      <alignment horizontal="center" vertical="center"/>
    </xf>
    <xf numFmtId="0" fontId="29" fillId="25" borderId="5" xfId="0" applyFont="1" applyFill="1" applyBorder="1" applyAlignment="1">
      <alignment horizontal="left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37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3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4" fontId="36" fillId="25" borderId="1" xfId="0" applyNumberFormat="1" applyFont="1" applyFill="1" applyBorder="1" applyAlignment="1">
      <alignment horizontal="center" vertical="center" wrapText="1"/>
    </xf>
    <xf numFmtId="4" fontId="36" fillId="25" borderId="1" xfId="5" applyNumberFormat="1" applyFont="1" applyFill="1" applyBorder="1" applyAlignment="1">
      <alignment horizontal="center" vertical="center" wrapText="1"/>
    </xf>
    <xf numFmtId="4" fontId="36" fillId="25" borderId="3" xfId="5" applyNumberFormat="1" applyFont="1" applyFill="1" applyBorder="1" applyAlignment="1">
      <alignment horizontal="center" vertical="center" wrapText="1"/>
    </xf>
    <xf numFmtId="0" fontId="9" fillId="25" borderId="23" xfId="0" applyFont="1" applyFill="1" applyBorder="1" applyAlignment="1">
      <alignment horizontal="left" vertical="center"/>
    </xf>
    <xf numFmtId="4" fontId="36" fillId="25" borderId="5" xfId="0" applyNumberFormat="1" applyFont="1" applyFill="1" applyBorder="1" applyAlignment="1">
      <alignment horizontal="center" vertical="center"/>
    </xf>
    <xf numFmtId="4" fontId="39" fillId="25" borderId="1" xfId="0" applyNumberFormat="1" applyFont="1" applyFill="1" applyBorder="1" applyAlignment="1">
      <alignment horizontal="center" vertical="center"/>
    </xf>
    <xf numFmtId="0" fontId="39" fillId="25" borderId="1" xfId="0" applyFont="1" applyFill="1" applyBorder="1" applyAlignment="1">
      <alignment horizontal="center" vertical="center"/>
    </xf>
    <xf numFmtId="4" fontId="39" fillId="25" borderId="3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 wrapText="1"/>
    </xf>
    <xf numFmtId="4" fontId="29" fillId="25" borderId="1" xfId="5" applyNumberFormat="1" applyFont="1" applyFill="1" applyBorder="1" applyAlignment="1">
      <alignment horizontal="center" vertical="center" wrapText="1"/>
    </xf>
    <xf numFmtId="4" fontId="29" fillId="25" borderId="5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horizontal="center" vertical="center"/>
    </xf>
    <xf numFmtId="0" fontId="28" fillId="25" borderId="1" xfId="0" applyFont="1" applyFill="1" applyBorder="1" applyAlignment="1">
      <alignment horizontal="center" vertical="center"/>
    </xf>
    <xf numFmtId="0" fontId="29" fillId="25" borderId="1" xfId="0" applyFont="1" applyFill="1" applyBorder="1" applyAlignment="1">
      <alignment horizontal="left" vertical="center" wrapText="1"/>
    </xf>
    <xf numFmtId="3" fontId="29" fillId="25" borderId="1" xfId="0" applyNumberFormat="1" applyFont="1" applyFill="1" applyBorder="1" applyAlignment="1">
      <alignment horizontal="center" vertical="center" wrapText="1"/>
    </xf>
    <xf numFmtId="0" fontId="28" fillId="25" borderId="0" xfId="0" applyFont="1" applyFill="1" applyAlignment="1">
      <alignment vertical="center"/>
    </xf>
    <xf numFmtId="0" fontId="29" fillId="25" borderId="1" xfId="0" applyFont="1" applyFill="1" applyBorder="1" applyAlignment="1">
      <alignment horizontal="center" vertical="center" wrapText="1"/>
    </xf>
    <xf numFmtId="0" fontId="29" fillId="25" borderId="0" xfId="0" applyFont="1" applyFill="1" applyAlignment="1">
      <alignment vertical="center"/>
    </xf>
    <xf numFmtId="3" fontId="29" fillId="25" borderId="1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25" borderId="0" xfId="0" applyFont="1" applyFill="1" applyBorder="1" applyAlignment="1">
      <alignment horizontal="center" vertical="center"/>
    </xf>
    <xf numFmtId="169" fontId="29" fillId="25" borderId="0" xfId="0" applyNumberFormat="1" applyFont="1" applyFill="1" applyBorder="1" applyAlignment="1">
      <alignment horizontal="center" vertical="center"/>
    </xf>
    <xf numFmtId="169" fontId="29" fillId="25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26" borderId="19" xfId="0" applyFont="1" applyFill="1" applyBorder="1" applyAlignment="1">
      <alignment horizontal="left" vertical="center" wrapText="1"/>
    </xf>
    <xf numFmtId="0" fontId="9" fillId="26" borderId="0" xfId="0" applyFont="1" applyFill="1" applyAlignment="1">
      <alignment horizontal="left" vertical="center"/>
    </xf>
    <xf numFmtId="171" fontId="33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Border="1"/>
    <xf numFmtId="0" fontId="33" fillId="0" borderId="0" xfId="0" applyFont="1" applyFill="1" applyBorder="1" applyAlignment="1">
      <alignment horizontal="center" vertical="center" wrapText="1"/>
    </xf>
    <xf numFmtId="171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/>
    <xf numFmtId="0" fontId="32" fillId="25" borderId="0" xfId="0" applyFont="1" applyFill="1" applyBorder="1"/>
    <xf numFmtId="0" fontId="35" fillId="25" borderId="0" xfId="0" applyFont="1" applyFill="1" applyBorder="1"/>
    <xf numFmtId="0" fontId="35" fillId="26" borderId="0" xfId="0" applyFont="1" applyFill="1" applyBorder="1"/>
    <xf numFmtId="0" fontId="35" fillId="0" borderId="0" xfId="0" applyFont="1" applyBorder="1"/>
    <xf numFmtId="0" fontId="0" fillId="0" borderId="4" xfId="0" applyBorder="1"/>
    <xf numFmtId="0" fontId="29" fillId="0" borderId="0" xfId="0" applyFont="1" applyBorder="1"/>
    <xf numFmtId="0" fontId="33" fillId="25" borderId="3" xfId="0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horizontal="center" vertical="center" wrapText="1"/>
    </xf>
    <xf numFmtId="171" fontId="39" fillId="0" borderId="2" xfId="0" applyNumberFormat="1" applyFont="1" applyFill="1" applyBorder="1" applyAlignment="1">
      <alignment horizontal="center" vertical="center" wrapText="1"/>
    </xf>
    <xf numFmtId="171" fontId="39" fillId="0" borderId="5" xfId="0" applyNumberFormat="1" applyFont="1" applyFill="1" applyBorder="1" applyAlignment="1">
      <alignment horizontal="center" vertical="center" wrapText="1"/>
    </xf>
    <xf numFmtId="0" fontId="38" fillId="26" borderId="3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171" fontId="40" fillId="0" borderId="5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8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33" fillId="0" borderId="5" xfId="0" applyNumberFormat="1" applyFont="1" applyFill="1" applyBorder="1" applyAlignment="1">
      <alignment horizontal="center" vertical="center" wrapText="1"/>
    </xf>
    <xf numFmtId="171" fontId="39" fillId="0" borderId="19" xfId="0" applyNumberFormat="1" applyFont="1" applyFill="1" applyBorder="1" applyAlignment="1">
      <alignment horizontal="center" vertical="center" wrapText="1"/>
    </xf>
    <xf numFmtId="171" fontId="39" fillId="0" borderId="21" xfId="0" applyNumberFormat="1" applyFont="1" applyFill="1" applyBorder="1" applyAlignment="1">
      <alignment horizontal="center" vertical="center" wrapText="1"/>
    </xf>
    <xf numFmtId="0" fontId="38" fillId="26" borderId="17" xfId="0" applyFont="1" applyFill="1" applyBorder="1" applyAlignment="1">
      <alignment horizontal="center" vertical="center" wrapText="1"/>
    </xf>
    <xf numFmtId="0" fontId="38" fillId="26" borderId="4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view="pageBreakPreview" zoomScale="66" zoomScaleNormal="73" zoomScaleSheetLayoutView="66" workbookViewId="0">
      <selection activeCell="A2" sqref="A2:O2"/>
    </sheetView>
  </sheetViews>
  <sheetFormatPr defaultColWidth="9.140625" defaultRowHeight="18.75" customHeight="1" x14ac:dyDescent="0.25"/>
  <cols>
    <col min="1" max="1" width="6.5703125" style="20" customWidth="1"/>
    <col min="2" max="2" width="57.42578125" style="11" customWidth="1"/>
    <col min="3" max="3" width="16.28515625" style="20" customWidth="1"/>
    <col min="4" max="4" width="13.140625" style="20" customWidth="1"/>
    <col min="5" max="5" width="15.28515625" style="20" customWidth="1"/>
    <col min="6" max="6" width="15" style="20" customWidth="1"/>
    <col min="7" max="7" width="13.85546875" style="20" customWidth="1"/>
    <col min="8" max="10" width="16.7109375" style="10" customWidth="1"/>
    <col min="11" max="11" width="22.85546875" style="10" customWidth="1"/>
    <col min="12" max="12" width="17.7109375" style="21" customWidth="1"/>
    <col min="13" max="13" width="19.140625" style="21" customWidth="1"/>
    <col min="14" max="14" width="15.85546875" style="21" customWidth="1"/>
    <col min="15" max="15" width="21.140625" style="22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75" t="s">
        <v>117</v>
      </c>
      <c r="M1" s="175"/>
      <c r="N1" s="175"/>
      <c r="O1" s="175"/>
    </row>
    <row r="2" spans="1:16" ht="66.75" customHeight="1" x14ac:dyDescent="0.25">
      <c r="A2" s="181" t="s">
        <v>58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6" ht="71.25" customHeight="1" x14ac:dyDescent="0.25">
      <c r="A3" s="182" t="s">
        <v>59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6" ht="33.75" customHeight="1" x14ac:dyDescent="0.25">
      <c r="A4" s="176" t="s">
        <v>1</v>
      </c>
      <c r="B4" s="176" t="s">
        <v>36</v>
      </c>
      <c r="C4" s="176" t="s">
        <v>2</v>
      </c>
      <c r="D4" s="176"/>
      <c r="E4" s="176" t="s">
        <v>3</v>
      </c>
      <c r="F4" s="176" t="s">
        <v>4</v>
      </c>
      <c r="G4" s="176" t="s">
        <v>5</v>
      </c>
      <c r="H4" s="177" t="s">
        <v>6</v>
      </c>
      <c r="I4" s="177" t="s">
        <v>7</v>
      </c>
      <c r="J4" s="177"/>
      <c r="K4" s="178" t="s">
        <v>8</v>
      </c>
      <c r="L4" s="183" t="s">
        <v>17</v>
      </c>
      <c r="M4" s="184"/>
      <c r="N4" s="185"/>
      <c r="O4" s="178" t="s">
        <v>38</v>
      </c>
    </row>
    <row r="5" spans="1:16" ht="19.5" customHeight="1" x14ac:dyDescent="0.25">
      <c r="A5" s="176"/>
      <c r="B5" s="176"/>
      <c r="C5" s="176" t="s">
        <v>9</v>
      </c>
      <c r="D5" s="176" t="s">
        <v>16</v>
      </c>
      <c r="E5" s="176"/>
      <c r="F5" s="176"/>
      <c r="G5" s="176"/>
      <c r="H5" s="177"/>
      <c r="I5" s="177" t="s">
        <v>10</v>
      </c>
      <c r="J5" s="177" t="s">
        <v>11</v>
      </c>
      <c r="K5" s="178"/>
      <c r="L5" s="179" t="s">
        <v>18</v>
      </c>
      <c r="M5" s="183" t="s">
        <v>19</v>
      </c>
      <c r="N5" s="185"/>
      <c r="O5" s="178"/>
    </row>
    <row r="6" spans="1:16" ht="75" customHeight="1" x14ac:dyDescent="0.25">
      <c r="A6" s="176"/>
      <c r="B6" s="176"/>
      <c r="C6" s="176"/>
      <c r="D6" s="176"/>
      <c r="E6" s="176"/>
      <c r="F6" s="176"/>
      <c r="G6" s="176"/>
      <c r="H6" s="177"/>
      <c r="I6" s="177"/>
      <c r="J6" s="177"/>
      <c r="K6" s="178"/>
      <c r="L6" s="180"/>
      <c r="M6" s="12" t="s">
        <v>20</v>
      </c>
      <c r="N6" s="12" t="s">
        <v>21</v>
      </c>
      <c r="O6" s="178"/>
    </row>
    <row r="7" spans="1:16" ht="15.75" customHeight="1" x14ac:dyDescent="0.25">
      <c r="A7" s="176"/>
      <c r="B7" s="176"/>
      <c r="C7" s="176"/>
      <c r="D7" s="176"/>
      <c r="E7" s="176"/>
      <c r="F7" s="176"/>
      <c r="G7" s="176"/>
      <c r="H7" s="12" t="s">
        <v>12</v>
      </c>
      <c r="I7" s="12" t="s">
        <v>12</v>
      </c>
      <c r="J7" s="12" t="s">
        <v>12</v>
      </c>
      <c r="K7" s="13" t="s">
        <v>13</v>
      </c>
      <c r="L7" s="12" t="s">
        <v>22</v>
      </c>
      <c r="M7" s="12" t="s">
        <v>22</v>
      </c>
      <c r="N7" s="12" t="s">
        <v>22</v>
      </c>
      <c r="O7" s="12" t="s">
        <v>22</v>
      </c>
    </row>
    <row r="8" spans="1:16" s="15" customFormat="1" ht="15" customHeigh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</row>
    <row r="9" spans="1:16" ht="27" customHeight="1" x14ac:dyDescent="0.25">
      <c r="A9" s="186" t="s">
        <v>41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</row>
    <row r="10" spans="1:16" ht="21" customHeight="1" x14ac:dyDescent="0.25">
      <c r="A10" s="120">
        <v>1</v>
      </c>
      <c r="B10" s="121" t="s">
        <v>45</v>
      </c>
      <c r="C10" s="122">
        <v>1973</v>
      </c>
      <c r="D10" s="123" t="s">
        <v>70</v>
      </c>
      <c r="E10" s="120" t="s">
        <v>72</v>
      </c>
      <c r="F10" s="122">
        <v>5</v>
      </c>
      <c r="G10" s="122">
        <v>8</v>
      </c>
      <c r="H10" s="124">
        <v>7535.22</v>
      </c>
      <c r="I10" s="54">
        <v>7535.22</v>
      </c>
      <c r="J10" s="124">
        <v>4814.38</v>
      </c>
      <c r="K10" s="125">
        <v>208</v>
      </c>
      <c r="L10" s="126">
        <f>SUM(M10:N10)</f>
        <v>31170361.536000002</v>
      </c>
      <c r="M10" s="126">
        <f>'2'!C10</f>
        <v>31170361.536000002</v>
      </c>
      <c r="N10" s="126">
        <v>0</v>
      </c>
      <c r="O10" s="127">
        <v>18067.68</v>
      </c>
      <c r="P10" s="44"/>
    </row>
    <row r="11" spans="1:16" ht="21" customHeight="1" x14ac:dyDescent="0.25">
      <c r="A11" s="51">
        <v>2</v>
      </c>
      <c r="B11" s="58" t="s">
        <v>46</v>
      </c>
      <c r="C11" s="51">
        <v>1956</v>
      </c>
      <c r="D11" s="52" t="s">
        <v>70</v>
      </c>
      <c r="E11" s="52" t="s">
        <v>73</v>
      </c>
      <c r="F11" s="51">
        <v>3</v>
      </c>
      <c r="G11" s="51">
        <v>2</v>
      </c>
      <c r="H11" s="28">
        <v>1289.8</v>
      </c>
      <c r="I11" s="28">
        <v>1156.5</v>
      </c>
      <c r="J11" s="28">
        <v>1156.5</v>
      </c>
      <c r="K11" s="51">
        <v>31</v>
      </c>
      <c r="L11" s="56">
        <f t="shared" ref="L11:L17" si="0">SUM(M11:N11)</f>
        <v>5575752.4500000002</v>
      </c>
      <c r="M11" s="56">
        <f>'2'!C11</f>
        <v>5575752.4500000002</v>
      </c>
      <c r="N11" s="56">
        <v>0</v>
      </c>
      <c r="O11" s="57">
        <v>13767.29</v>
      </c>
    </row>
    <row r="12" spans="1:16" ht="21" customHeight="1" x14ac:dyDescent="0.25">
      <c r="A12" s="51">
        <v>3</v>
      </c>
      <c r="B12" s="58" t="s">
        <v>93</v>
      </c>
      <c r="C12" s="59">
        <v>1978</v>
      </c>
      <c r="D12" s="60" t="s">
        <v>70</v>
      </c>
      <c r="E12" s="59" t="s">
        <v>71</v>
      </c>
      <c r="F12" s="59">
        <v>5</v>
      </c>
      <c r="G12" s="59">
        <v>8</v>
      </c>
      <c r="H12" s="61">
        <v>8859</v>
      </c>
      <c r="I12" s="61">
        <v>5491.4</v>
      </c>
      <c r="J12" s="61">
        <v>5491.4</v>
      </c>
      <c r="K12" s="61">
        <v>170</v>
      </c>
      <c r="L12" s="56">
        <f t="shared" si="0"/>
        <v>23390625.710000001</v>
      </c>
      <c r="M12" s="56">
        <f>'2'!C12</f>
        <v>23390625.710000001</v>
      </c>
      <c r="N12" s="56">
        <v>0</v>
      </c>
      <c r="O12" s="57">
        <v>13767.29</v>
      </c>
    </row>
    <row r="13" spans="1:16" ht="21" customHeight="1" x14ac:dyDescent="0.25">
      <c r="A13" s="51">
        <v>4</v>
      </c>
      <c r="B13" s="58" t="s">
        <v>92</v>
      </c>
      <c r="C13" s="59">
        <v>1983</v>
      </c>
      <c r="D13" s="60" t="s">
        <v>70</v>
      </c>
      <c r="E13" s="59" t="s">
        <v>72</v>
      </c>
      <c r="F13" s="59">
        <v>5</v>
      </c>
      <c r="G13" s="59">
        <v>12</v>
      </c>
      <c r="H13" s="61">
        <v>12056.8</v>
      </c>
      <c r="I13" s="61">
        <v>8523</v>
      </c>
      <c r="J13" s="61">
        <v>8041.7</v>
      </c>
      <c r="K13" s="61">
        <v>213</v>
      </c>
      <c r="L13" s="56">
        <f t="shared" si="0"/>
        <v>47951622.719999999</v>
      </c>
      <c r="M13" s="56">
        <f>'2'!C13</f>
        <v>47951622.719999999</v>
      </c>
      <c r="N13" s="56">
        <v>0</v>
      </c>
      <c r="O13" s="62">
        <v>18067.68</v>
      </c>
    </row>
    <row r="14" spans="1:16" ht="21" customHeight="1" x14ac:dyDescent="0.25">
      <c r="A14" s="51">
        <v>5</v>
      </c>
      <c r="B14" s="58" t="s">
        <v>47</v>
      </c>
      <c r="C14" s="59">
        <v>1962</v>
      </c>
      <c r="D14" s="60" t="s">
        <v>70</v>
      </c>
      <c r="E14" s="59" t="s">
        <v>72</v>
      </c>
      <c r="F14" s="59">
        <v>4</v>
      </c>
      <c r="G14" s="59">
        <v>2</v>
      </c>
      <c r="H14" s="61">
        <v>2364.5</v>
      </c>
      <c r="I14" s="61">
        <v>1274.8</v>
      </c>
      <c r="J14" s="61">
        <v>1274.8</v>
      </c>
      <c r="K14" s="61">
        <v>54</v>
      </c>
      <c r="L14" s="56">
        <f t="shared" si="0"/>
        <v>7475638.4700000007</v>
      </c>
      <c r="M14" s="56">
        <f>'2'!C14</f>
        <v>7475638.4700000007</v>
      </c>
      <c r="N14" s="56">
        <v>0</v>
      </c>
      <c r="O14" s="57">
        <v>13767.29</v>
      </c>
    </row>
    <row r="15" spans="1:16" ht="21" customHeight="1" x14ac:dyDescent="0.25">
      <c r="A15" s="51">
        <v>6</v>
      </c>
      <c r="B15" s="58" t="s">
        <v>89</v>
      </c>
      <c r="C15" s="59">
        <v>1979</v>
      </c>
      <c r="D15" s="60" t="s">
        <v>70</v>
      </c>
      <c r="E15" s="59" t="s">
        <v>72</v>
      </c>
      <c r="F15" s="59">
        <v>2</v>
      </c>
      <c r="G15" s="59">
        <v>3</v>
      </c>
      <c r="H15" s="61">
        <v>1010.1</v>
      </c>
      <c r="I15" s="61">
        <v>912.8</v>
      </c>
      <c r="J15" s="61">
        <v>912.8</v>
      </c>
      <c r="K15" s="61">
        <v>29</v>
      </c>
      <c r="L15" s="56">
        <f t="shared" si="0"/>
        <v>13101816.287999999</v>
      </c>
      <c r="M15" s="56">
        <f>'2'!C15</f>
        <v>13101816.287999999</v>
      </c>
      <c r="N15" s="56">
        <v>0</v>
      </c>
      <c r="O15" s="62">
        <v>18067.68</v>
      </c>
    </row>
    <row r="16" spans="1:16" ht="21" customHeight="1" x14ac:dyDescent="0.25">
      <c r="A16" s="51">
        <v>7</v>
      </c>
      <c r="B16" s="58" t="s">
        <v>49</v>
      </c>
      <c r="C16" s="59">
        <v>1964</v>
      </c>
      <c r="D16" s="60" t="s">
        <v>70</v>
      </c>
      <c r="E16" s="59" t="s">
        <v>72</v>
      </c>
      <c r="F16" s="59">
        <v>4</v>
      </c>
      <c r="G16" s="59">
        <v>2</v>
      </c>
      <c r="H16" s="61">
        <v>2354.5</v>
      </c>
      <c r="I16" s="61">
        <v>1261.01</v>
      </c>
      <c r="J16" s="61">
        <v>1261.01</v>
      </c>
      <c r="K16" s="61">
        <v>50</v>
      </c>
      <c r="L16" s="56">
        <f t="shared" si="0"/>
        <v>7324198.2800000003</v>
      </c>
      <c r="M16" s="56">
        <f>'2'!C16</f>
        <v>7324198.2800000003</v>
      </c>
      <c r="N16" s="56">
        <v>0</v>
      </c>
      <c r="O16" s="57">
        <v>13767.29</v>
      </c>
    </row>
    <row r="17" spans="1:16" ht="21" customHeight="1" x14ac:dyDescent="0.25">
      <c r="A17" s="51">
        <v>8</v>
      </c>
      <c r="B17" s="58" t="s">
        <v>50</v>
      </c>
      <c r="C17" s="59">
        <v>1966</v>
      </c>
      <c r="D17" s="60" t="s">
        <v>70</v>
      </c>
      <c r="E17" s="59" t="s">
        <v>72</v>
      </c>
      <c r="F17" s="59">
        <v>5</v>
      </c>
      <c r="G17" s="59">
        <v>4</v>
      </c>
      <c r="H17" s="61">
        <v>6417.6</v>
      </c>
      <c r="I17" s="61">
        <v>3285.21</v>
      </c>
      <c r="J17" s="61">
        <v>2992.51</v>
      </c>
      <c r="K17" s="61">
        <v>113</v>
      </c>
      <c r="L17" s="56">
        <f t="shared" si="0"/>
        <v>9471895.5200000014</v>
      </c>
      <c r="M17" s="56">
        <f>'2'!C17</f>
        <v>9471895.5200000014</v>
      </c>
      <c r="N17" s="56">
        <v>0</v>
      </c>
      <c r="O17" s="57">
        <v>13767.29</v>
      </c>
    </row>
    <row r="18" spans="1:16" ht="21" customHeight="1" x14ac:dyDescent="0.25">
      <c r="A18" s="51"/>
      <c r="B18" s="63" t="s">
        <v>26</v>
      </c>
      <c r="C18" s="64" t="s">
        <v>27</v>
      </c>
      <c r="D18" s="64" t="s">
        <v>27</v>
      </c>
      <c r="E18" s="64" t="s">
        <v>27</v>
      </c>
      <c r="F18" s="64" t="s">
        <v>27</v>
      </c>
      <c r="G18" s="64" t="s">
        <v>27</v>
      </c>
      <c r="H18" s="65">
        <f t="shared" ref="H18:N18" si="1">SUM(H10:H17)</f>
        <v>41887.519999999997</v>
      </c>
      <c r="I18" s="65">
        <f t="shared" si="1"/>
        <v>29439.94</v>
      </c>
      <c r="J18" s="65">
        <f t="shared" si="1"/>
        <v>25945.1</v>
      </c>
      <c r="K18" s="66">
        <f>SUM(K10:K17)</f>
        <v>868</v>
      </c>
      <c r="L18" s="65">
        <f t="shared" si="1"/>
        <v>145461910.97400001</v>
      </c>
      <c r="M18" s="67">
        <f t="shared" si="1"/>
        <v>145461910.97400001</v>
      </c>
      <c r="N18" s="67">
        <f t="shared" si="1"/>
        <v>0</v>
      </c>
      <c r="O18" s="64" t="s">
        <v>27</v>
      </c>
    </row>
    <row r="19" spans="1:16" s="90" customFormat="1" ht="21" customHeight="1" x14ac:dyDescent="0.25">
      <c r="A19" s="172" t="s">
        <v>95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4"/>
    </row>
    <row r="20" spans="1:16" s="152" customFormat="1" ht="21" customHeight="1" x14ac:dyDescent="0.25">
      <c r="A20" s="80">
        <v>1</v>
      </c>
      <c r="B20" s="146" t="s">
        <v>48</v>
      </c>
      <c r="C20" s="68">
        <v>1972</v>
      </c>
      <c r="D20" s="69" t="s">
        <v>70</v>
      </c>
      <c r="E20" s="60" t="s">
        <v>72</v>
      </c>
      <c r="F20" s="68">
        <v>5</v>
      </c>
      <c r="G20" s="68">
        <v>4</v>
      </c>
      <c r="H20" s="70">
        <v>6242.84</v>
      </c>
      <c r="I20" s="70">
        <v>3169.23</v>
      </c>
      <c r="J20" s="70">
        <v>3169.23</v>
      </c>
      <c r="K20" s="71">
        <v>128</v>
      </c>
      <c r="L20" s="62">
        <f>SUM(M20:N20)</f>
        <v>14106337.5</v>
      </c>
      <c r="M20" s="62">
        <f>'2'!C22</f>
        <v>14106337.5</v>
      </c>
      <c r="N20" s="62">
        <v>0</v>
      </c>
      <c r="O20" s="62">
        <v>18808.45</v>
      </c>
    </row>
    <row r="21" spans="1:16" s="152" customFormat="1" ht="21" customHeight="1" x14ac:dyDescent="0.25">
      <c r="A21" s="149">
        <v>2</v>
      </c>
      <c r="B21" s="146" t="s">
        <v>46</v>
      </c>
      <c r="C21" s="80">
        <v>1956</v>
      </c>
      <c r="D21" s="80" t="s">
        <v>70</v>
      </c>
      <c r="E21" s="80" t="s">
        <v>73</v>
      </c>
      <c r="F21" s="80">
        <v>3</v>
      </c>
      <c r="G21" s="80">
        <v>2</v>
      </c>
      <c r="H21" s="141">
        <v>1289.8</v>
      </c>
      <c r="I21" s="141">
        <v>1156.5</v>
      </c>
      <c r="J21" s="141">
        <v>1156.5</v>
      </c>
      <c r="K21" s="147">
        <v>31</v>
      </c>
      <c r="L21" s="62">
        <f t="shared" ref="L21:L29" si="2">SUM(M21:N21)</f>
        <v>12948885.810000001</v>
      </c>
      <c r="M21" s="62">
        <f>'2'!C23</f>
        <v>12948885.810000001</v>
      </c>
      <c r="N21" s="62">
        <v>0</v>
      </c>
      <c r="O21" s="62">
        <f>SUM('2'!E20:E21,'2'!G20:G21,'2'!H20:H21,'2'!I20:I21,'2'!Q20:Q21)</f>
        <v>12682.57</v>
      </c>
    </row>
    <row r="22" spans="1:16" s="152" customFormat="1" ht="21" customHeight="1" x14ac:dyDescent="0.25">
      <c r="A22" s="149">
        <v>3</v>
      </c>
      <c r="B22" s="146" t="s">
        <v>51</v>
      </c>
      <c r="C22" s="60">
        <v>1966</v>
      </c>
      <c r="D22" s="60" t="s">
        <v>70</v>
      </c>
      <c r="E22" s="60" t="s">
        <v>72</v>
      </c>
      <c r="F22" s="60">
        <v>5</v>
      </c>
      <c r="G22" s="60">
        <v>4</v>
      </c>
      <c r="H22" s="70">
        <v>4290.2</v>
      </c>
      <c r="I22" s="70">
        <v>2289.77</v>
      </c>
      <c r="J22" s="70">
        <v>2289.77</v>
      </c>
      <c r="K22" s="71">
        <v>91</v>
      </c>
      <c r="L22" s="62">
        <f t="shared" si="2"/>
        <v>13901797.5</v>
      </c>
      <c r="M22" s="62">
        <f>'2'!C24</f>
        <v>13901797.5</v>
      </c>
      <c r="N22" s="62">
        <v>0</v>
      </c>
      <c r="O22" s="62">
        <f>8133.94+3962.88+418.02+699.87+934.5</f>
        <v>14149.210000000001</v>
      </c>
    </row>
    <row r="23" spans="1:16" s="152" customFormat="1" ht="21" customHeight="1" x14ac:dyDescent="0.25">
      <c r="A23" s="149">
        <v>4</v>
      </c>
      <c r="B23" s="146" t="s">
        <v>87</v>
      </c>
      <c r="C23" s="80">
        <v>1972</v>
      </c>
      <c r="D23" s="80" t="s">
        <v>70</v>
      </c>
      <c r="E23" s="80" t="s">
        <v>72</v>
      </c>
      <c r="F23" s="80">
        <v>5</v>
      </c>
      <c r="G23" s="80">
        <v>4</v>
      </c>
      <c r="H23" s="141">
        <v>4511</v>
      </c>
      <c r="I23" s="141">
        <v>3484.8</v>
      </c>
      <c r="J23" s="141">
        <v>3484.8</v>
      </c>
      <c r="K23" s="147">
        <v>77</v>
      </c>
      <c r="L23" s="62">
        <f t="shared" si="2"/>
        <v>24133122.195</v>
      </c>
      <c r="M23" s="62">
        <f>'2'!C25</f>
        <v>24133122.195</v>
      </c>
      <c r="N23" s="62">
        <v>0</v>
      </c>
      <c r="O23" s="62">
        <v>18808.45</v>
      </c>
    </row>
    <row r="24" spans="1:16" s="152" customFormat="1" ht="21" customHeight="1" x14ac:dyDescent="0.25">
      <c r="A24" s="149">
        <v>5</v>
      </c>
      <c r="B24" s="146" t="s">
        <v>52</v>
      </c>
      <c r="C24" s="60">
        <v>1970</v>
      </c>
      <c r="D24" s="60" t="s">
        <v>70</v>
      </c>
      <c r="E24" s="60" t="s">
        <v>72</v>
      </c>
      <c r="F24" s="60">
        <v>5</v>
      </c>
      <c r="G24" s="60">
        <v>4</v>
      </c>
      <c r="H24" s="70">
        <v>5552.3</v>
      </c>
      <c r="I24" s="70">
        <v>3204.76</v>
      </c>
      <c r="J24" s="70">
        <v>3204.76</v>
      </c>
      <c r="K24" s="71">
        <v>125</v>
      </c>
      <c r="L24" s="62">
        <f t="shared" si="2"/>
        <v>17172114.850000001</v>
      </c>
      <c r="M24" s="62">
        <f>'2'!C26</f>
        <v>17172114.850000001</v>
      </c>
      <c r="N24" s="62">
        <v>0</v>
      </c>
      <c r="O24" s="62">
        <v>18808.45</v>
      </c>
    </row>
    <row r="25" spans="1:16" s="152" customFormat="1" ht="21" customHeight="1" x14ac:dyDescent="0.25">
      <c r="A25" s="149">
        <v>6</v>
      </c>
      <c r="B25" s="146" t="s">
        <v>55</v>
      </c>
      <c r="C25" s="60">
        <v>1965</v>
      </c>
      <c r="D25" s="60" t="s">
        <v>70</v>
      </c>
      <c r="E25" s="60" t="s">
        <v>72</v>
      </c>
      <c r="F25" s="60">
        <v>5</v>
      </c>
      <c r="G25" s="60">
        <v>3</v>
      </c>
      <c r="H25" s="70">
        <v>4338.9399999999996</v>
      </c>
      <c r="I25" s="70">
        <v>1993.48</v>
      </c>
      <c r="J25" s="70">
        <v>1993.48</v>
      </c>
      <c r="K25" s="71">
        <v>75</v>
      </c>
      <c r="L25" s="62">
        <f t="shared" si="2"/>
        <v>13901797.5</v>
      </c>
      <c r="M25" s="62">
        <f>'2'!C27</f>
        <v>13901797.5</v>
      </c>
      <c r="N25" s="62">
        <v>0</v>
      </c>
      <c r="O25" s="62">
        <f>8133.94+3962.88+418.02+699.87+934.5</f>
        <v>14149.210000000001</v>
      </c>
    </row>
    <row r="26" spans="1:16" s="152" customFormat="1" ht="21" customHeight="1" x14ac:dyDescent="0.25">
      <c r="A26" s="149">
        <v>7</v>
      </c>
      <c r="B26" s="146" t="s">
        <v>54</v>
      </c>
      <c r="C26" s="80">
        <v>1992</v>
      </c>
      <c r="D26" s="80" t="s">
        <v>70</v>
      </c>
      <c r="E26" s="80" t="s">
        <v>72</v>
      </c>
      <c r="F26" s="80">
        <v>5</v>
      </c>
      <c r="G26" s="80">
        <v>4</v>
      </c>
      <c r="H26" s="141">
        <v>3864.2</v>
      </c>
      <c r="I26" s="141">
        <v>2755.1</v>
      </c>
      <c r="J26" s="141">
        <v>2755.1</v>
      </c>
      <c r="K26" s="147">
        <v>120</v>
      </c>
      <c r="L26" s="62">
        <f t="shared" si="2"/>
        <v>14847390.43</v>
      </c>
      <c r="M26" s="62">
        <f>'2'!C28</f>
        <v>14847390.43</v>
      </c>
      <c r="N26" s="62">
        <v>0</v>
      </c>
      <c r="O26" s="62">
        <v>18808.45</v>
      </c>
    </row>
    <row r="27" spans="1:16" s="152" customFormat="1" ht="21" customHeight="1" x14ac:dyDescent="0.25">
      <c r="A27" s="149">
        <v>8</v>
      </c>
      <c r="B27" s="146" t="s">
        <v>88</v>
      </c>
      <c r="C27" s="153">
        <v>1965</v>
      </c>
      <c r="D27" s="80" t="s">
        <v>70</v>
      </c>
      <c r="E27" s="80" t="s">
        <v>72</v>
      </c>
      <c r="F27" s="80">
        <v>4</v>
      </c>
      <c r="G27" s="80">
        <v>3</v>
      </c>
      <c r="H27" s="154">
        <v>2797.6</v>
      </c>
      <c r="I27" s="155">
        <v>1943.3</v>
      </c>
      <c r="J27" s="155">
        <v>1943.3</v>
      </c>
      <c r="K27" s="154">
        <v>65</v>
      </c>
      <c r="L27" s="62">
        <f t="shared" si="2"/>
        <v>11035447.5</v>
      </c>
      <c r="M27" s="62">
        <f>'2'!C29</f>
        <v>11035447.5</v>
      </c>
      <c r="N27" s="62">
        <v>0</v>
      </c>
      <c r="O27" s="62">
        <f>8133.94+3962.88+418.02+699.87+934.5</f>
        <v>14149.210000000001</v>
      </c>
    </row>
    <row r="28" spans="1:16" s="152" customFormat="1" ht="21" customHeight="1" x14ac:dyDescent="0.25">
      <c r="A28" s="149">
        <v>9</v>
      </c>
      <c r="B28" s="146" t="s">
        <v>57</v>
      </c>
      <c r="C28" s="80">
        <v>1963</v>
      </c>
      <c r="D28" s="80" t="s">
        <v>70</v>
      </c>
      <c r="E28" s="80" t="s">
        <v>72</v>
      </c>
      <c r="F28" s="80">
        <v>4</v>
      </c>
      <c r="G28" s="80">
        <v>3</v>
      </c>
      <c r="H28" s="141">
        <v>2779.71</v>
      </c>
      <c r="I28" s="141">
        <v>2032.32</v>
      </c>
      <c r="J28" s="141">
        <v>2032.32</v>
      </c>
      <c r="K28" s="147">
        <v>67</v>
      </c>
      <c r="L28" s="62">
        <f t="shared" si="2"/>
        <v>22914445.864799999</v>
      </c>
      <c r="M28" s="62">
        <f>'2'!C30</f>
        <v>22914445.864799999</v>
      </c>
      <c r="N28" s="62">
        <v>0</v>
      </c>
      <c r="O28" s="62">
        <f>SUM('2'!E20:E21,'2'!G20:G21,'2'!I20:I21,'2'!M21)</f>
        <v>19612.64</v>
      </c>
    </row>
    <row r="29" spans="1:16" s="156" customFormat="1" ht="21" customHeight="1" x14ac:dyDescent="0.25">
      <c r="A29" s="149">
        <v>10</v>
      </c>
      <c r="B29" s="146" t="s">
        <v>45</v>
      </c>
      <c r="C29" s="80">
        <v>1973</v>
      </c>
      <c r="D29" s="80" t="s">
        <v>70</v>
      </c>
      <c r="E29" s="80" t="s">
        <v>72</v>
      </c>
      <c r="F29" s="80">
        <v>5</v>
      </c>
      <c r="G29" s="80">
        <v>8</v>
      </c>
      <c r="H29" s="141">
        <v>7991.23</v>
      </c>
      <c r="I29" s="141">
        <v>4814.38</v>
      </c>
      <c r="J29" s="141">
        <v>4814.38</v>
      </c>
      <c r="K29" s="147">
        <v>208</v>
      </c>
      <c r="L29" s="62">
        <f t="shared" si="2"/>
        <v>18915506.444800001</v>
      </c>
      <c r="M29" s="62">
        <f>'2'!C31</f>
        <v>18915506.444800001</v>
      </c>
      <c r="N29" s="62">
        <v>0</v>
      </c>
      <c r="O29" s="62">
        <v>3928.96</v>
      </c>
    </row>
    <row r="30" spans="1:16" s="129" customFormat="1" ht="21" customHeight="1" x14ac:dyDescent="0.25">
      <c r="A30" s="149">
        <v>11</v>
      </c>
      <c r="B30" s="72" t="s">
        <v>103</v>
      </c>
      <c r="C30" s="51">
        <v>1964</v>
      </c>
      <c r="D30" s="53" t="s">
        <v>70</v>
      </c>
      <c r="E30" s="51" t="s">
        <v>72</v>
      </c>
      <c r="F30" s="51">
        <v>5</v>
      </c>
      <c r="G30" s="51">
        <v>3</v>
      </c>
      <c r="H30" s="28">
        <v>2752.62</v>
      </c>
      <c r="I30" s="28">
        <v>1507.62</v>
      </c>
      <c r="J30" s="28">
        <v>1507.62</v>
      </c>
      <c r="K30" s="55">
        <v>53</v>
      </c>
      <c r="L30" s="56">
        <v>360000</v>
      </c>
      <c r="M30" s="128">
        <v>360000</v>
      </c>
      <c r="N30" s="56"/>
      <c r="O30" s="56" t="s">
        <v>104</v>
      </c>
    </row>
    <row r="31" spans="1:16" s="90" customFormat="1" ht="21" customHeight="1" x14ac:dyDescent="0.25">
      <c r="A31" s="149">
        <v>12</v>
      </c>
      <c r="B31" s="58" t="s">
        <v>102</v>
      </c>
      <c r="C31" s="51">
        <v>1964</v>
      </c>
      <c r="D31" s="53" t="s">
        <v>70</v>
      </c>
      <c r="E31" s="53" t="s">
        <v>72</v>
      </c>
      <c r="F31" s="53">
        <v>4</v>
      </c>
      <c r="G31" s="53">
        <v>2</v>
      </c>
      <c r="H31" s="73">
        <v>1755.7</v>
      </c>
      <c r="I31" s="56">
        <v>944.7</v>
      </c>
      <c r="J31" s="56">
        <v>944.7</v>
      </c>
      <c r="K31" s="130">
        <v>34</v>
      </c>
      <c r="L31" s="56">
        <v>210000</v>
      </c>
      <c r="M31" s="131">
        <v>210000</v>
      </c>
      <c r="N31" s="67"/>
      <c r="O31" s="132" t="s">
        <v>104</v>
      </c>
    </row>
    <row r="32" spans="1:16" s="90" customFormat="1" ht="21" customHeight="1" x14ac:dyDescent="0.25">
      <c r="A32" s="149">
        <v>13</v>
      </c>
      <c r="B32" s="58" t="s">
        <v>101</v>
      </c>
      <c r="C32" s="51">
        <v>1978</v>
      </c>
      <c r="D32" s="53" t="s">
        <v>70</v>
      </c>
      <c r="E32" s="53" t="s">
        <v>72</v>
      </c>
      <c r="F32" s="53">
        <v>2</v>
      </c>
      <c r="G32" s="53">
        <v>3</v>
      </c>
      <c r="H32" s="73">
        <v>1027.8</v>
      </c>
      <c r="I32" s="56">
        <v>910.8</v>
      </c>
      <c r="J32" s="56">
        <v>910.8</v>
      </c>
      <c r="K32" s="130">
        <v>25</v>
      </c>
      <c r="L32" s="56">
        <v>150000</v>
      </c>
      <c r="M32" s="131">
        <v>150000</v>
      </c>
      <c r="N32" s="67"/>
      <c r="O32" s="132" t="s">
        <v>104</v>
      </c>
      <c r="P32" s="90" t="s">
        <v>100</v>
      </c>
    </row>
    <row r="33" spans="1:16" s="86" customFormat="1" ht="21" customHeight="1" x14ac:dyDescent="0.25">
      <c r="A33" s="149">
        <v>14</v>
      </c>
      <c r="B33" s="45" t="s">
        <v>109</v>
      </c>
      <c r="C33" s="49">
        <v>1981</v>
      </c>
      <c r="D33" s="50" t="s">
        <v>70</v>
      </c>
      <c r="E33" s="50" t="s">
        <v>72</v>
      </c>
      <c r="F33" s="50">
        <v>5</v>
      </c>
      <c r="G33" s="50">
        <v>2</v>
      </c>
      <c r="H33" s="84">
        <v>4706.7</v>
      </c>
      <c r="I33" s="48">
        <v>3893</v>
      </c>
      <c r="J33" s="48">
        <v>3893</v>
      </c>
      <c r="K33" s="96">
        <v>90</v>
      </c>
      <c r="L33" s="48">
        <v>150000</v>
      </c>
      <c r="M33" s="85">
        <v>150000</v>
      </c>
      <c r="N33" s="88"/>
      <c r="O33" s="95" t="s">
        <v>104</v>
      </c>
      <c r="P33" s="86" t="s">
        <v>110</v>
      </c>
    </row>
    <row r="34" spans="1:16" ht="21" customHeight="1" x14ac:dyDescent="0.25">
      <c r="A34" s="49"/>
      <c r="B34" s="118" t="s">
        <v>26</v>
      </c>
      <c r="C34" s="89" t="s">
        <v>27</v>
      </c>
      <c r="D34" s="89" t="s">
        <v>27</v>
      </c>
      <c r="E34" s="89" t="s">
        <v>27</v>
      </c>
      <c r="F34" s="89" t="s">
        <v>27</v>
      </c>
      <c r="G34" s="89" t="s">
        <v>27</v>
      </c>
      <c r="H34" s="100">
        <v>53900.639999999999</v>
      </c>
      <c r="I34" s="100">
        <v>34099.760000000002</v>
      </c>
      <c r="J34" s="100">
        <v>34099.760000000002</v>
      </c>
      <c r="K34" s="100">
        <f>SUM(K20:K33)</f>
        <v>1189</v>
      </c>
      <c r="L34" s="100">
        <v>164746845.59</v>
      </c>
      <c r="M34" s="100">
        <f t="shared" ref="M34:N34" si="3">SUM(M20:M32)</f>
        <v>164596845.59459999</v>
      </c>
      <c r="N34" s="87">
        <f t="shared" si="3"/>
        <v>0</v>
      </c>
      <c r="O34" s="89" t="s">
        <v>27</v>
      </c>
    </row>
    <row r="35" spans="1:16" s="90" customFormat="1" ht="21" customHeight="1" x14ac:dyDescent="0.25">
      <c r="A35" s="172" t="s">
        <v>94</v>
      </c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4"/>
    </row>
    <row r="36" spans="1:16" ht="21" customHeight="1" x14ac:dyDescent="0.25">
      <c r="A36" s="51">
        <v>1</v>
      </c>
      <c r="B36" s="58" t="s">
        <v>56</v>
      </c>
      <c r="C36" s="59">
        <v>1969</v>
      </c>
      <c r="D36" s="60" t="s">
        <v>70</v>
      </c>
      <c r="E36" s="68" t="s">
        <v>72</v>
      </c>
      <c r="F36" s="59">
        <v>5</v>
      </c>
      <c r="G36" s="59">
        <v>4</v>
      </c>
      <c r="H36" s="61">
        <v>4726.8</v>
      </c>
      <c r="I36" s="61">
        <v>2553.04</v>
      </c>
      <c r="J36" s="61">
        <v>2553.04</v>
      </c>
      <c r="K36" s="61">
        <v>99</v>
      </c>
      <c r="L36" s="56">
        <f>SUM(M36:N36)</f>
        <v>16411285</v>
      </c>
      <c r="M36" s="56">
        <f>'2'!C40</f>
        <v>16411285</v>
      </c>
      <c r="N36" s="56">
        <v>0</v>
      </c>
      <c r="O36" s="117">
        <v>14919.35</v>
      </c>
    </row>
    <row r="37" spans="1:16" ht="21" customHeight="1" x14ac:dyDescent="0.25">
      <c r="A37" s="51">
        <v>2</v>
      </c>
      <c r="B37" s="58" t="s">
        <v>53</v>
      </c>
      <c r="C37" s="59">
        <v>1968</v>
      </c>
      <c r="D37" s="60" t="s">
        <v>70</v>
      </c>
      <c r="E37" s="59" t="s">
        <v>72</v>
      </c>
      <c r="F37" s="59">
        <v>5</v>
      </c>
      <c r="G37" s="59">
        <v>8</v>
      </c>
      <c r="H37" s="70">
        <v>11037.13</v>
      </c>
      <c r="I37" s="70">
        <v>6072.26</v>
      </c>
      <c r="J37" s="70">
        <v>6072.26</v>
      </c>
      <c r="K37" s="71">
        <v>235</v>
      </c>
      <c r="L37" s="56">
        <f t="shared" ref="L37:L52" si="4">SUM(M37:N37)</f>
        <v>30405635.300000001</v>
      </c>
      <c r="M37" s="56">
        <f>'2'!C41</f>
        <v>30405635.300000001</v>
      </c>
      <c r="N37" s="56">
        <v>0</v>
      </c>
      <c r="O37" s="117">
        <v>14919.35</v>
      </c>
      <c r="P37" s="44"/>
    </row>
    <row r="38" spans="1:16" ht="21" customHeight="1" x14ac:dyDescent="0.25">
      <c r="A38" s="52">
        <v>3</v>
      </c>
      <c r="B38" s="58" t="s">
        <v>65</v>
      </c>
      <c r="C38" s="51">
        <v>1979</v>
      </c>
      <c r="D38" s="53" t="s">
        <v>70</v>
      </c>
      <c r="E38" s="51" t="s">
        <v>72</v>
      </c>
      <c r="F38" s="51">
        <v>5</v>
      </c>
      <c r="G38" s="51">
        <v>6</v>
      </c>
      <c r="H38" s="28">
        <v>3763.1</v>
      </c>
      <c r="I38" s="28">
        <v>3650.8</v>
      </c>
      <c r="J38" s="28">
        <v>3650.8</v>
      </c>
      <c r="K38" s="55">
        <v>162</v>
      </c>
      <c r="L38" s="56">
        <f t="shared" si="4"/>
        <v>21919362.199999999</v>
      </c>
      <c r="M38" s="56">
        <f>'2'!C42</f>
        <v>21919362.199999999</v>
      </c>
      <c r="N38" s="56">
        <v>0</v>
      </c>
      <c r="O38" s="117">
        <v>19579.599999999999</v>
      </c>
    </row>
    <row r="39" spans="1:16" ht="21" customHeight="1" x14ac:dyDescent="0.25">
      <c r="A39" s="52">
        <v>4</v>
      </c>
      <c r="B39" s="58" t="s">
        <v>66</v>
      </c>
      <c r="C39" s="51">
        <v>1972</v>
      </c>
      <c r="D39" s="53" t="s">
        <v>70</v>
      </c>
      <c r="E39" s="51" t="s">
        <v>72</v>
      </c>
      <c r="F39" s="51">
        <v>5</v>
      </c>
      <c r="G39" s="51">
        <v>6</v>
      </c>
      <c r="H39" s="28">
        <v>5509.11</v>
      </c>
      <c r="I39" s="28">
        <v>3628.42</v>
      </c>
      <c r="J39" s="28">
        <v>3628.42</v>
      </c>
      <c r="K39" s="55">
        <v>160</v>
      </c>
      <c r="L39" s="56">
        <f t="shared" si="4"/>
        <v>25089299.440000001</v>
      </c>
      <c r="M39" s="56">
        <f>'2'!C43</f>
        <v>25089299.440000001</v>
      </c>
      <c r="N39" s="56">
        <v>0</v>
      </c>
      <c r="O39" s="117">
        <v>19579.599999999999</v>
      </c>
    </row>
    <row r="40" spans="1:16" ht="21" customHeight="1" x14ac:dyDescent="0.25">
      <c r="A40" s="51">
        <v>5</v>
      </c>
      <c r="B40" s="58" t="s">
        <v>67</v>
      </c>
      <c r="C40" s="51">
        <v>1981</v>
      </c>
      <c r="D40" s="53" t="s">
        <v>70</v>
      </c>
      <c r="E40" s="51" t="s">
        <v>72</v>
      </c>
      <c r="F40" s="51">
        <v>5</v>
      </c>
      <c r="G40" s="51">
        <v>6</v>
      </c>
      <c r="H40" s="28">
        <v>5514</v>
      </c>
      <c r="I40" s="28">
        <v>5148.8999999999996</v>
      </c>
      <c r="J40" s="28">
        <v>5148.8999999999996</v>
      </c>
      <c r="K40" s="55">
        <v>173</v>
      </c>
      <c r="L40" s="56">
        <f t="shared" si="4"/>
        <v>25204819.079999998</v>
      </c>
      <c r="M40" s="56">
        <f>'2'!C44</f>
        <v>25204819.079999998</v>
      </c>
      <c r="N40" s="56">
        <v>0</v>
      </c>
      <c r="O40" s="117">
        <v>19579.599999999999</v>
      </c>
    </row>
    <row r="41" spans="1:16" ht="21" customHeight="1" x14ac:dyDescent="0.25">
      <c r="A41" s="51">
        <v>6</v>
      </c>
      <c r="B41" s="58" t="s">
        <v>68</v>
      </c>
      <c r="C41" s="51">
        <v>1951</v>
      </c>
      <c r="D41" s="53" t="s">
        <v>70</v>
      </c>
      <c r="E41" s="51" t="s">
        <v>73</v>
      </c>
      <c r="F41" s="51">
        <v>2</v>
      </c>
      <c r="G41" s="51">
        <v>2</v>
      </c>
      <c r="H41" s="28">
        <v>416</v>
      </c>
      <c r="I41" s="28">
        <v>416.5</v>
      </c>
      <c r="J41" s="28">
        <v>416.5</v>
      </c>
      <c r="K41" s="55">
        <v>17</v>
      </c>
      <c r="L41" s="56">
        <f t="shared" si="4"/>
        <v>5967740</v>
      </c>
      <c r="M41" s="56">
        <f>'2'!C45</f>
        <v>5967740</v>
      </c>
      <c r="N41" s="56">
        <v>0</v>
      </c>
      <c r="O41" s="117">
        <v>14919.35</v>
      </c>
    </row>
    <row r="42" spans="1:16" ht="21" customHeight="1" x14ac:dyDescent="0.25">
      <c r="A42" s="52">
        <v>7</v>
      </c>
      <c r="B42" s="58" t="s">
        <v>69</v>
      </c>
      <c r="C42" s="51">
        <v>1948</v>
      </c>
      <c r="D42" s="53" t="s">
        <v>70</v>
      </c>
      <c r="E42" s="51" t="s">
        <v>73</v>
      </c>
      <c r="F42" s="51">
        <v>2</v>
      </c>
      <c r="G42" s="51">
        <v>2</v>
      </c>
      <c r="H42" s="28">
        <v>475.6</v>
      </c>
      <c r="I42" s="28">
        <v>422.7</v>
      </c>
      <c r="J42" s="28">
        <v>422.7</v>
      </c>
      <c r="K42" s="55">
        <v>14</v>
      </c>
      <c r="L42" s="56">
        <f t="shared" si="4"/>
        <v>5967740</v>
      </c>
      <c r="M42" s="56">
        <f>'2'!C46</f>
        <v>5967740</v>
      </c>
      <c r="N42" s="56">
        <v>0</v>
      </c>
      <c r="O42" s="117">
        <v>14919.35</v>
      </c>
    </row>
    <row r="43" spans="1:16" ht="21" customHeight="1" x14ac:dyDescent="0.25">
      <c r="A43" s="52">
        <v>8</v>
      </c>
      <c r="B43" s="58" t="s">
        <v>61</v>
      </c>
      <c r="C43" s="51">
        <v>1961</v>
      </c>
      <c r="D43" s="53" t="s">
        <v>70</v>
      </c>
      <c r="E43" s="51" t="s">
        <v>72</v>
      </c>
      <c r="F43" s="51">
        <v>3</v>
      </c>
      <c r="G43" s="51">
        <v>2</v>
      </c>
      <c r="H43" s="28">
        <v>1693.49</v>
      </c>
      <c r="I43" s="28">
        <v>1257.83</v>
      </c>
      <c r="J43" s="28">
        <v>1257.83</v>
      </c>
      <c r="K43" s="55">
        <v>47</v>
      </c>
      <c r="L43" s="56">
        <f t="shared" si="4"/>
        <v>11487899.5</v>
      </c>
      <c r="M43" s="56">
        <f>'2'!C47</f>
        <v>11487899.5</v>
      </c>
      <c r="N43" s="56">
        <v>0</v>
      </c>
      <c r="O43" s="117">
        <v>14919.35</v>
      </c>
    </row>
    <row r="44" spans="1:16" ht="21" customHeight="1" x14ac:dyDescent="0.25">
      <c r="A44" s="51">
        <v>9</v>
      </c>
      <c r="B44" s="58" t="s">
        <v>62</v>
      </c>
      <c r="C44" s="51">
        <v>1965</v>
      </c>
      <c r="D44" s="53" t="s">
        <v>70</v>
      </c>
      <c r="E44" s="51" t="s">
        <v>72</v>
      </c>
      <c r="F44" s="51">
        <v>5</v>
      </c>
      <c r="G44" s="51">
        <v>2</v>
      </c>
      <c r="H44" s="28">
        <v>1678.07</v>
      </c>
      <c r="I44" s="28">
        <v>1282.47</v>
      </c>
      <c r="J44" s="28">
        <v>1282.47</v>
      </c>
      <c r="K44" s="55">
        <v>53</v>
      </c>
      <c r="L44" s="56">
        <f t="shared" si="4"/>
        <v>11487899.5</v>
      </c>
      <c r="M44" s="56">
        <f>'2'!C48</f>
        <v>11487899.5</v>
      </c>
      <c r="N44" s="56">
        <v>0</v>
      </c>
      <c r="O44" s="117">
        <v>14919.35</v>
      </c>
    </row>
    <row r="45" spans="1:16" ht="21" customHeight="1" x14ac:dyDescent="0.25">
      <c r="A45" s="51">
        <v>10</v>
      </c>
      <c r="B45" s="58" t="s">
        <v>60</v>
      </c>
      <c r="C45" s="51">
        <v>1967</v>
      </c>
      <c r="D45" s="53" t="s">
        <v>70</v>
      </c>
      <c r="E45" s="51" t="s">
        <v>72</v>
      </c>
      <c r="F45" s="51">
        <v>5</v>
      </c>
      <c r="G45" s="51">
        <v>3</v>
      </c>
      <c r="H45" s="28">
        <v>3323.31</v>
      </c>
      <c r="I45" s="28">
        <v>2369.83</v>
      </c>
      <c r="J45" s="28">
        <v>2369.83</v>
      </c>
      <c r="K45" s="55">
        <v>95</v>
      </c>
      <c r="L45" s="56">
        <f t="shared" si="4"/>
        <v>14770156.5</v>
      </c>
      <c r="M45" s="56">
        <f>'2'!C49</f>
        <v>14770156.5</v>
      </c>
      <c r="N45" s="56">
        <v>0</v>
      </c>
      <c r="O45" s="117">
        <v>14919.35</v>
      </c>
    </row>
    <row r="46" spans="1:16" ht="21" customHeight="1" x14ac:dyDescent="0.25">
      <c r="A46" s="52">
        <v>11</v>
      </c>
      <c r="B46" s="58" t="s">
        <v>63</v>
      </c>
      <c r="C46" s="51">
        <v>1966</v>
      </c>
      <c r="D46" s="53" t="s">
        <v>70</v>
      </c>
      <c r="E46" s="51" t="s">
        <v>72</v>
      </c>
      <c r="F46" s="51">
        <v>5</v>
      </c>
      <c r="G46" s="51">
        <v>2</v>
      </c>
      <c r="H46" s="28">
        <v>1755.7</v>
      </c>
      <c r="I46" s="28">
        <v>1350.5</v>
      </c>
      <c r="J46" s="28">
        <v>1350.5</v>
      </c>
      <c r="K46" s="55">
        <v>51</v>
      </c>
      <c r="L46" s="56">
        <f t="shared" si="4"/>
        <v>11487899.5</v>
      </c>
      <c r="M46" s="56">
        <f>'2'!C50</f>
        <v>11487899.5</v>
      </c>
      <c r="N46" s="56">
        <v>0</v>
      </c>
      <c r="O46" s="117">
        <v>14919.35</v>
      </c>
    </row>
    <row r="47" spans="1:16" ht="21" customHeight="1" x14ac:dyDescent="0.25">
      <c r="A47" s="52">
        <v>12</v>
      </c>
      <c r="B47" s="58" t="s">
        <v>74</v>
      </c>
      <c r="C47" s="51">
        <v>1971</v>
      </c>
      <c r="D47" s="53" t="s">
        <v>70</v>
      </c>
      <c r="E47" s="51" t="s">
        <v>72</v>
      </c>
      <c r="F47" s="51">
        <v>5</v>
      </c>
      <c r="G47" s="51">
        <v>4</v>
      </c>
      <c r="H47" s="28">
        <v>4205.7</v>
      </c>
      <c r="I47" s="28">
        <v>2551.5</v>
      </c>
      <c r="J47" s="28">
        <v>2551.5</v>
      </c>
      <c r="K47" s="55">
        <v>92</v>
      </c>
      <c r="L47" s="56">
        <f t="shared" si="4"/>
        <v>19579600</v>
      </c>
      <c r="M47" s="56">
        <f>'2'!C51</f>
        <v>19579600</v>
      </c>
      <c r="N47" s="56">
        <v>0</v>
      </c>
      <c r="O47" s="117">
        <v>19579.599999999999</v>
      </c>
    </row>
    <row r="48" spans="1:16" s="148" customFormat="1" ht="21" customHeight="1" x14ac:dyDescent="0.25">
      <c r="A48" s="51">
        <v>13</v>
      </c>
      <c r="B48" s="146" t="s">
        <v>96</v>
      </c>
      <c r="C48" s="80">
        <v>1964</v>
      </c>
      <c r="D48" s="80" t="s">
        <v>70</v>
      </c>
      <c r="E48" s="80" t="s">
        <v>72</v>
      </c>
      <c r="F48" s="80">
        <v>5</v>
      </c>
      <c r="G48" s="80">
        <v>3</v>
      </c>
      <c r="H48" s="141">
        <v>2752.62</v>
      </c>
      <c r="I48" s="141">
        <v>1507.62</v>
      </c>
      <c r="J48" s="141">
        <v>1507.62</v>
      </c>
      <c r="K48" s="147">
        <v>53</v>
      </c>
      <c r="L48" s="62">
        <f t="shared" si="4"/>
        <v>14514617.909599997</v>
      </c>
      <c r="M48" s="62">
        <f>'2'!C52</f>
        <v>14514617.909599997</v>
      </c>
      <c r="N48" s="56">
        <v>0</v>
      </c>
      <c r="O48" s="62">
        <f>'2'!M39</f>
        <v>14919.35</v>
      </c>
    </row>
    <row r="49" spans="1:16" s="150" customFormat="1" ht="21" customHeight="1" x14ac:dyDescent="0.25">
      <c r="A49" s="51">
        <v>14</v>
      </c>
      <c r="B49" s="146" t="s">
        <v>98</v>
      </c>
      <c r="C49" s="80">
        <v>1964</v>
      </c>
      <c r="D49" s="80" t="s">
        <v>70</v>
      </c>
      <c r="E49" s="149" t="s">
        <v>72</v>
      </c>
      <c r="F49" s="80">
        <v>4</v>
      </c>
      <c r="G49" s="80">
        <v>2</v>
      </c>
      <c r="H49" s="62">
        <v>1755.7</v>
      </c>
      <c r="I49" s="62">
        <v>944.7</v>
      </c>
      <c r="J49" s="62">
        <v>944.7</v>
      </c>
      <c r="K49" s="80">
        <v>34</v>
      </c>
      <c r="L49" s="62">
        <f t="shared" si="4"/>
        <v>5425931.6850000005</v>
      </c>
      <c r="M49" s="62">
        <f>'2'!C53</f>
        <v>5425931.6850000005</v>
      </c>
      <c r="N49" s="56">
        <v>0</v>
      </c>
      <c r="O49" s="62">
        <f>SUM('2'!D38:D39,'2'!E38:E39,'2'!G38:G39)</f>
        <v>5743.55</v>
      </c>
    </row>
    <row r="50" spans="1:16" s="150" customFormat="1" ht="21" customHeight="1" x14ac:dyDescent="0.25">
      <c r="A50" s="52">
        <v>15</v>
      </c>
      <c r="B50" s="146" t="s">
        <v>99</v>
      </c>
      <c r="C50" s="80">
        <v>1978</v>
      </c>
      <c r="D50" s="80" t="s">
        <v>70</v>
      </c>
      <c r="E50" s="80" t="s">
        <v>72</v>
      </c>
      <c r="F50" s="80">
        <v>2</v>
      </c>
      <c r="G50" s="80">
        <v>3</v>
      </c>
      <c r="H50" s="62">
        <v>1027.8</v>
      </c>
      <c r="I50" s="62">
        <v>910.8</v>
      </c>
      <c r="J50" s="62">
        <v>910.8</v>
      </c>
      <c r="K50" s="151">
        <v>25</v>
      </c>
      <c r="L50" s="62">
        <f t="shared" si="4"/>
        <v>9370433.4528749995</v>
      </c>
      <c r="M50" s="62">
        <f>'2'!C54</f>
        <v>9370433.4528749995</v>
      </c>
      <c r="N50" s="56">
        <v>0</v>
      </c>
      <c r="O50" s="62">
        <v>14919.35</v>
      </c>
    </row>
    <row r="51" spans="1:16" s="86" customFormat="1" ht="21" customHeight="1" x14ac:dyDescent="0.25">
      <c r="A51" s="52">
        <v>16</v>
      </c>
      <c r="B51" s="45" t="s">
        <v>111</v>
      </c>
      <c r="C51" s="49">
        <v>1981</v>
      </c>
      <c r="D51" s="50" t="s">
        <v>70</v>
      </c>
      <c r="E51" s="83" t="s">
        <v>72</v>
      </c>
      <c r="F51" s="49">
        <v>5</v>
      </c>
      <c r="G51" s="49">
        <v>2</v>
      </c>
      <c r="H51" s="84">
        <v>4706.7</v>
      </c>
      <c r="I51" s="48">
        <v>3893</v>
      </c>
      <c r="J51" s="48">
        <v>3893</v>
      </c>
      <c r="K51" s="49">
        <v>90</v>
      </c>
      <c r="L51" s="46">
        <f t="shared" si="4"/>
        <v>17219866.607999995</v>
      </c>
      <c r="M51" s="46">
        <f>'2'!C55</f>
        <v>17219866.607999995</v>
      </c>
      <c r="N51" s="48">
        <v>0</v>
      </c>
      <c r="O51" s="97">
        <v>19579.599999999999</v>
      </c>
    </row>
    <row r="52" spans="1:16" s="86" customFormat="1" ht="21" customHeight="1" x14ac:dyDescent="0.25">
      <c r="A52" s="51">
        <v>17</v>
      </c>
      <c r="B52" s="45" t="s">
        <v>113</v>
      </c>
      <c r="C52" s="49">
        <v>1972</v>
      </c>
      <c r="D52" s="50" t="s">
        <v>70</v>
      </c>
      <c r="E52" s="83" t="s">
        <v>72</v>
      </c>
      <c r="F52" s="49">
        <v>5</v>
      </c>
      <c r="G52" s="49">
        <v>4</v>
      </c>
      <c r="H52" s="84">
        <v>3221.74</v>
      </c>
      <c r="I52" s="48">
        <v>3221.74</v>
      </c>
      <c r="J52" s="48">
        <v>3221.74</v>
      </c>
      <c r="K52" s="49">
        <v>119</v>
      </c>
      <c r="L52" s="46">
        <f t="shared" si="4"/>
        <v>59485404.173600003</v>
      </c>
      <c r="M52" s="46">
        <f>'2'!C56</f>
        <v>59485404.173600003</v>
      </c>
      <c r="N52" s="48">
        <v>0</v>
      </c>
      <c r="O52" s="97" t="s">
        <v>116</v>
      </c>
      <c r="P52" s="159" t="s">
        <v>114</v>
      </c>
    </row>
    <row r="53" spans="1:16" ht="21" customHeight="1" x14ac:dyDescent="0.25">
      <c r="A53" s="49"/>
      <c r="B53" s="118" t="s">
        <v>26</v>
      </c>
      <c r="C53" s="89" t="s">
        <v>27</v>
      </c>
      <c r="D53" s="89" t="s">
        <v>27</v>
      </c>
      <c r="E53" s="89" t="s">
        <v>27</v>
      </c>
      <c r="F53" s="89" t="s">
        <v>27</v>
      </c>
      <c r="G53" s="89" t="s">
        <v>27</v>
      </c>
      <c r="H53" s="100">
        <v>54340.83</v>
      </c>
      <c r="I53" s="100">
        <v>37960.870000000003</v>
      </c>
      <c r="J53" s="100">
        <v>37960.870000000003</v>
      </c>
      <c r="K53" s="100">
        <f>SUM(K36:K52)</f>
        <v>1519</v>
      </c>
      <c r="L53" s="100">
        <f>SUM(L36:L52)</f>
        <v>305795589.84907496</v>
      </c>
      <c r="M53" s="100">
        <f>SUM(M36:M52)</f>
        <v>305795589.84907496</v>
      </c>
      <c r="N53" s="100">
        <f>SUM(N37:N50)</f>
        <v>0</v>
      </c>
      <c r="O53" s="101" t="s">
        <v>27</v>
      </c>
    </row>
    <row r="54" spans="1:16" ht="24.75" customHeight="1" x14ac:dyDescent="0.25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6" ht="24" customHeight="1" x14ac:dyDescent="0.25"/>
    <row r="56" spans="1:16" s="19" customFormat="1" ht="29.25" customHeight="1" x14ac:dyDescent="0.25">
      <c r="A56" s="20"/>
      <c r="B56" s="11"/>
      <c r="C56" s="20"/>
      <c r="D56" s="20"/>
      <c r="E56" s="20"/>
      <c r="F56" s="20"/>
      <c r="G56" s="20"/>
      <c r="H56" s="10"/>
      <c r="I56" s="10"/>
      <c r="J56" s="10"/>
      <c r="K56" s="10"/>
      <c r="L56" s="21"/>
      <c r="M56" s="21"/>
      <c r="N56" s="21"/>
      <c r="O56" s="22"/>
    </row>
    <row r="57" spans="1:16" ht="28.5" customHeight="1" x14ac:dyDescent="0.25"/>
    <row r="58" spans="1:16" ht="28.5" customHeight="1" x14ac:dyDescent="0.25"/>
    <row r="59" spans="1:16" ht="28.5" customHeight="1" x14ac:dyDescent="0.25"/>
    <row r="60" spans="1:16" ht="28.5" customHeight="1" x14ac:dyDescent="0.25"/>
    <row r="61" spans="1:16" ht="28.5" customHeight="1" x14ac:dyDescent="0.25"/>
    <row r="62" spans="1:16" ht="28.5" customHeight="1" x14ac:dyDescent="0.25"/>
    <row r="63" spans="1:16" s="19" customFormat="1" ht="27.75" customHeight="1" x14ac:dyDescent="0.25">
      <c r="A63" s="20"/>
      <c r="B63" s="11"/>
      <c r="C63" s="20"/>
      <c r="D63" s="20"/>
      <c r="E63" s="20"/>
      <c r="F63" s="20"/>
      <c r="G63" s="20"/>
      <c r="H63" s="10"/>
      <c r="I63" s="10"/>
      <c r="J63" s="10"/>
      <c r="K63" s="10"/>
      <c r="L63" s="21"/>
      <c r="M63" s="21"/>
      <c r="N63" s="21"/>
      <c r="O63" s="22"/>
    </row>
    <row r="64" spans="1:16" ht="23.25" customHeight="1" x14ac:dyDescent="0.25"/>
  </sheetData>
  <mergeCells count="23">
    <mergeCell ref="A2:O2"/>
    <mergeCell ref="A3:O3"/>
    <mergeCell ref="L4:N4"/>
    <mergeCell ref="M5:N5"/>
    <mergeCell ref="A9:O9"/>
    <mergeCell ref="A4:A7"/>
    <mergeCell ref="B4:B7"/>
    <mergeCell ref="A19:O19"/>
    <mergeCell ref="A35:O35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</mergeCells>
  <pageMargins left="0.25" right="0.25" top="0.75" bottom="0.75" header="0.3" footer="0.3"/>
  <pageSetup paperSize="9" scale="38" fitToHeight="0" orientation="landscape" r:id="rId1"/>
  <rowBreaks count="1" manualBreakCount="1">
    <brk id="3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U71"/>
  <sheetViews>
    <sheetView view="pageBreakPreview" zoomScale="60" zoomScaleNormal="70" workbookViewId="0">
      <pane xSplit="2" ySplit="5" topLeftCell="H39" activePane="bottomRight" state="frozen"/>
      <selection pane="topRight" activeCell="C1" sqref="C1"/>
      <selection pane="bottomLeft" activeCell="A6" sqref="A6"/>
      <selection pane="bottomRight" activeCell="P3" sqref="P3:Q4"/>
    </sheetView>
  </sheetViews>
  <sheetFormatPr defaultColWidth="9.140625" defaultRowHeight="15" x14ac:dyDescent="0.25"/>
  <cols>
    <col min="1" max="1" width="6.28515625" style="29" customWidth="1"/>
    <col min="2" max="2" width="55.85546875" style="29" customWidth="1"/>
    <col min="3" max="3" width="16.85546875" style="29" customWidth="1"/>
    <col min="4" max="11" width="16.140625" style="29" customWidth="1"/>
    <col min="12" max="12" width="22.28515625" style="29" customWidth="1"/>
    <col min="13" max="13" width="17.140625" style="29" customWidth="1"/>
    <col min="14" max="19" width="16.140625" style="29" customWidth="1"/>
    <col min="20" max="20" width="11.140625" style="29" customWidth="1"/>
    <col min="21" max="21" width="20" style="29" customWidth="1"/>
    <col min="22" max="16384" width="9.140625" style="29"/>
  </cols>
  <sheetData>
    <row r="1" spans="1:281" s="8" customFormat="1" ht="126.7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23"/>
      <c r="N1" s="23"/>
      <c r="O1" s="23"/>
      <c r="P1" s="11"/>
      <c r="Q1" s="193" t="s">
        <v>118</v>
      </c>
      <c r="R1" s="193"/>
      <c r="S1" s="193"/>
    </row>
    <row r="2" spans="1:281" ht="64.5" customHeight="1" x14ac:dyDescent="0.25">
      <c r="A2" s="182" t="s">
        <v>64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81" ht="15.75" customHeight="1" x14ac:dyDescent="0.25">
      <c r="A3" s="196" t="s">
        <v>1</v>
      </c>
      <c r="B3" s="196" t="s">
        <v>15</v>
      </c>
      <c r="C3" s="196" t="s">
        <v>28</v>
      </c>
      <c r="D3" s="176" t="s">
        <v>29</v>
      </c>
      <c r="E3" s="176"/>
      <c r="F3" s="176"/>
      <c r="G3" s="176"/>
      <c r="H3" s="176"/>
      <c r="I3" s="176"/>
      <c r="J3" s="199" t="s">
        <v>37</v>
      </c>
      <c r="K3" s="200"/>
      <c r="L3" s="199" t="s">
        <v>23</v>
      </c>
      <c r="M3" s="200"/>
      <c r="N3" s="199" t="s">
        <v>24</v>
      </c>
      <c r="O3" s="200"/>
      <c r="P3" s="199" t="s">
        <v>14</v>
      </c>
      <c r="Q3" s="200"/>
      <c r="R3" s="199" t="s">
        <v>25</v>
      </c>
      <c r="S3" s="200"/>
    </row>
    <row r="4" spans="1:281" ht="177" customHeight="1" x14ac:dyDescent="0.25">
      <c r="A4" s="197"/>
      <c r="B4" s="197"/>
      <c r="C4" s="198"/>
      <c r="D4" s="24" t="s">
        <v>97</v>
      </c>
      <c r="E4" s="24" t="s">
        <v>32</v>
      </c>
      <c r="F4" s="24" t="s">
        <v>31</v>
      </c>
      <c r="G4" s="24" t="s">
        <v>30</v>
      </c>
      <c r="H4" s="24" t="s">
        <v>33</v>
      </c>
      <c r="I4" s="24" t="s">
        <v>40</v>
      </c>
      <c r="J4" s="201"/>
      <c r="K4" s="202"/>
      <c r="L4" s="201"/>
      <c r="M4" s="202"/>
      <c r="N4" s="201"/>
      <c r="O4" s="202"/>
      <c r="P4" s="201"/>
      <c r="Q4" s="202"/>
      <c r="R4" s="201"/>
      <c r="S4" s="202"/>
      <c r="T4" s="24" t="s">
        <v>85</v>
      </c>
      <c r="U4" s="24" t="s">
        <v>86</v>
      </c>
    </row>
    <row r="5" spans="1:281" ht="17.25" customHeight="1" x14ac:dyDescent="0.25">
      <c r="A5" s="198"/>
      <c r="B5" s="198"/>
      <c r="C5" s="17" t="s">
        <v>22</v>
      </c>
      <c r="D5" s="17" t="s">
        <v>22</v>
      </c>
      <c r="E5" s="17" t="s">
        <v>22</v>
      </c>
      <c r="F5" s="17" t="s">
        <v>22</v>
      </c>
      <c r="G5" s="17" t="s">
        <v>22</v>
      </c>
      <c r="H5" s="17" t="s">
        <v>22</v>
      </c>
      <c r="I5" s="17" t="s">
        <v>22</v>
      </c>
      <c r="J5" s="25" t="s">
        <v>0</v>
      </c>
      <c r="K5" s="25" t="s">
        <v>22</v>
      </c>
      <c r="L5" s="25" t="s">
        <v>12</v>
      </c>
      <c r="M5" s="25" t="s">
        <v>22</v>
      </c>
      <c r="N5" s="25" t="s">
        <v>12</v>
      </c>
      <c r="O5" s="25" t="s">
        <v>22</v>
      </c>
      <c r="P5" s="25" t="s">
        <v>12</v>
      </c>
      <c r="Q5" s="25" t="s">
        <v>22</v>
      </c>
      <c r="R5" s="25" t="s">
        <v>12</v>
      </c>
      <c r="S5" s="25" t="s">
        <v>22</v>
      </c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  <c r="IU5" s="39"/>
      <c r="IV5" s="39"/>
      <c r="IW5" s="39"/>
      <c r="IX5" s="39"/>
      <c r="IY5" s="39"/>
      <c r="IZ5" s="39"/>
      <c r="JA5" s="39"/>
      <c r="JB5" s="39"/>
      <c r="JC5" s="39"/>
      <c r="JD5" s="39"/>
      <c r="JE5" s="39"/>
      <c r="JF5" s="39"/>
      <c r="JG5" s="39"/>
      <c r="JH5" s="39"/>
      <c r="JI5" s="39"/>
      <c r="JJ5" s="39"/>
      <c r="JK5" s="39"/>
      <c r="JL5" s="39"/>
      <c r="JM5" s="39"/>
      <c r="JN5" s="39"/>
      <c r="JO5" s="39"/>
      <c r="JP5" s="39"/>
      <c r="JQ5" s="39"/>
      <c r="JR5" s="39"/>
      <c r="JS5" s="39"/>
      <c r="JT5" s="39"/>
      <c r="JU5" s="39"/>
    </row>
    <row r="6" spans="1:281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  <c r="IV6" s="39"/>
      <c r="IW6" s="39"/>
      <c r="IX6" s="39"/>
      <c r="IY6" s="39"/>
      <c r="IZ6" s="39"/>
      <c r="JA6" s="39"/>
      <c r="JB6" s="39"/>
      <c r="JC6" s="39"/>
      <c r="JD6" s="39"/>
      <c r="JE6" s="39"/>
      <c r="JF6" s="39"/>
      <c r="JG6" s="39"/>
      <c r="JH6" s="39"/>
      <c r="JI6" s="39"/>
      <c r="JJ6" s="39"/>
      <c r="JK6" s="39"/>
      <c r="JL6" s="39"/>
      <c r="JM6" s="39"/>
      <c r="JN6" s="39"/>
      <c r="JO6" s="39"/>
      <c r="JP6" s="39"/>
      <c r="JQ6" s="39"/>
      <c r="JR6" s="39"/>
      <c r="JS6" s="39"/>
      <c r="JT6" s="39"/>
      <c r="JU6" s="39"/>
    </row>
    <row r="7" spans="1:281" ht="21.75" customHeight="1" x14ac:dyDescent="0.25">
      <c r="A7" s="194" t="s">
        <v>41</v>
      </c>
      <c r="B7" s="195"/>
      <c r="C7" s="195"/>
      <c r="D7" s="195"/>
      <c r="E7" s="195"/>
      <c r="F7" s="195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71"/>
      <c r="U7" s="42"/>
      <c r="V7" s="42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  <c r="IV7" s="39"/>
      <c r="IW7" s="39"/>
      <c r="IX7" s="39"/>
      <c r="IY7" s="39"/>
      <c r="IZ7" s="39"/>
      <c r="JA7" s="39"/>
      <c r="JB7" s="39"/>
      <c r="JC7" s="39"/>
      <c r="JD7" s="39"/>
      <c r="JE7" s="39"/>
      <c r="JF7" s="39"/>
      <c r="JG7" s="39"/>
      <c r="JH7" s="39"/>
      <c r="JI7" s="39"/>
      <c r="JJ7" s="39"/>
      <c r="JK7" s="39"/>
      <c r="JL7" s="39"/>
      <c r="JM7" s="39"/>
      <c r="JN7" s="39"/>
      <c r="JO7" s="39"/>
      <c r="JP7" s="39"/>
      <c r="JQ7" s="39"/>
      <c r="JR7" s="39"/>
      <c r="JS7" s="39"/>
      <c r="JT7" s="39"/>
      <c r="JU7" s="39"/>
    </row>
    <row r="8" spans="1:281" s="111" customFormat="1" ht="24" customHeight="1" x14ac:dyDescent="0.25">
      <c r="A8" s="106"/>
      <c r="B8" s="107" t="s">
        <v>106</v>
      </c>
      <c r="C8" s="109"/>
      <c r="D8" s="187">
        <v>1127.3699999999999</v>
      </c>
      <c r="E8" s="187">
        <v>3774.21</v>
      </c>
      <c r="F8" s="187">
        <v>1232.0999999999999</v>
      </c>
      <c r="G8" s="187">
        <v>389.46</v>
      </c>
      <c r="H8" s="187">
        <v>674.21</v>
      </c>
      <c r="I8" s="187">
        <v>900.24</v>
      </c>
      <c r="J8" s="109"/>
      <c r="K8" s="109"/>
      <c r="L8" s="110" t="s">
        <v>107</v>
      </c>
      <c r="M8" s="110">
        <v>18067.68</v>
      </c>
      <c r="N8" s="110"/>
      <c r="O8" s="187">
        <v>853.94</v>
      </c>
      <c r="P8" s="187"/>
      <c r="Q8" s="187">
        <v>6435.96</v>
      </c>
      <c r="R8" s="187"/>
      <c r="S8" s="206">
        <v>5747.86</v>
      </c>
      <c r="T8" s="160"/>
      <c r="U8" s="161"/>
      <c r="V8" s="162"/>
      <c r="W8" s="6"/>
      <c r="X8" s="6"/>
      <c r="Y8" s="6"/>
      <c r="Z8" s="6"/>
      <c r="AA8" s="6"/>
      <c r="AB8" s="6"/>
      <c r="AC8" s="6"/>
      <c r="AD8" s="6"/>
      <c r="AE8" s="6"/>
      <c r="AF8" s="6"/>
      <c r="AG8" s="170"/>
      <c r="BO8" s="165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</row>
    <row r="9" spans="1:281" s="111" customFormat="1" ht="21" customHeight="1" x14ac:dyDescent="0.25">
      <c r="A9" s="112"/>
      <c r="B9" s="112"/>
      <c r="C9" s="114"/>
      <c r="D9" s="192"/>
      <c r="E9" s="188"/>
      <c r="F9" s="188"/>
      <c r="G9" s="188"/>
      <c r="H9" s="188"/>
      <c r="I9" s="188"/>
      <c r="J9" s="114"/>
      <c r="K9" s="114"/>
      <c r="L9" s="110" t="s">
        <v>108</v>
      </c>
      <c r="M9" s="110">
        <v>13767.29</v>
      </c>
      <c r="N9" s="115"/>
      <c r="O9" s="188"/>
      <c r="P9" s="188"/>
      <c r="Q9" s="188"/>
      <c r="R9" s="188"/>
      <c r="S9" s="207"/>
      <c r="T9" s="163"/>
      <c r="U9" s="6"/>
      <c r="V9" s="164"/>
      <c r="W9" s="6"/>
      <c r="X9" s="6"/>
      <c r="Y9" s="6"/>
      <c r="Z9" s="6"/>
      <c r="AA9" s="6"/>
      <c r="AB9" s="6"/>
      <c r="AC9" s="6"/>
      <c r="AD9" s="6"/>
      <c r="AE9" s="6"/>
      <c r="AF9" s="6"/>
      <c r="AG9" s="170"/>
      <c r="BO9" s="165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</row>
    <row r="10" spans="1:281" s="76" customFormat="1" ht="24.75" customHeight="1" x14ac:dyDescent="0.25">
      <c r="A10" s="51">
        <v>1</v>
      </c>
      <c r="B10" s="58" t="s">
        <v>45</v>
      </c>
      <c r="C10" s="62">
        <f t="shared" ref="C10:C16" si="0">SUM(D10:I10,K10,M10,O10,Q10,S10)</f>
        <v>31170361.536000002</v>
      </c>
      <c r="D10" s="26"/>
      <c r="E10" s="26"/>
      <c r="F10" s="26"/>
      <c r="G10" s="26"/>
      <c r="H10" s="26"/>
      <c r="I10" s="26"/>
      <c r="J10" s="80"/>
      <c r="K10" s="27"/>
      <c r="L10" s="27">
        <v>1725.2</v>
      </c>
      <c r="M10" s="56">
        <f>L10*'1'!O10</f>
        <v>31170361.536000002</v>
      </c>
      <c r="N10" s="27"/>
      <c r="O10" s="28"/>
      <c r="P10" s="27"/>
      <c r="Q10" s="26"/>
      <c r="R10" s="27"/>
      <c r="S10" s="27"/>
      <c r="T10" s="75" t="s">
        <v>76</v>
      </c>
      <c r="U10" s="75"/>
      <c r="V10" s="75"/>
      <c r="BP10" s="166"/>
      <c r="BQ10" s="166"/>
      <c r="BR10" s="166"/>
      <c r="BS10" s="166"/>
      <c r="BT10" s="166"/>
      <c r="BU10" s="166"/>
      <c r="BV10" s="166"/>
      <c r="BW10" s="166"/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6"/>
      <c r="CO10" s="166"/>
      <c r="CP10" s="166"/>
      <c r="CQ10" s="166"/>
      <c r="CR10" s="166"/>
      <c r="CS10" s="166"/>
      <c r="CT10" s="166"/>
      <c r="CU10" s="166"/>
      <c r="CV10" s="166"/>
      <c r="CW10" s="166"/>
      <c r="CX10" s="166"/>
      <c r="CY10" s="166"/>
      <c r="CZ10" s="166"/>
      <c r="DA10" s="166"/>
      <c r="DB10" s="166"/>
      <c r="DC10" s="166"/>
      <c r="DD10" s="166"/>
      <c r="DE10" s="166"/>
      <c r="DF10" s="166"/>
      <c r="DG10" s="166"/>
      <c r="DH10" s="166"/>
      <c r="DI10" s="166"/>
      <c r="DJ10" s="166"/>
      <c r="DK10" s="166"/>
      <c r="DL10" s="166"/>
      <c r="DM10" s="166"/>
      <c r="DN10" s="166"/>
      <c r="DO10" s="166"/>
      <c r="DP10" s="166"/>
      <c r="DQ10" s="166"/>
      <c r="DR10" s="166"/>
      <c r="DS10" s="166"/>
      <c r="DT10" s="166"/>
      <c r="DU10" s="166"/>
      <c r="DV10" s="166"/>
      <c r="DW10" s="166"/>
      <c r="DX10" s="166"/>
      <c r="DY10" s="166"/>
      <c r="DZ10" s="166"/>
      <c r="EA10" s="166"/>
      <c r="EB10" s="166"/>
      <c r="EC10" s="166"/>
      <c r="ED10" s="166"/>
      <c r="EE10" s="166"/>
      <c r="EF10" s="166"/>
      <c r="EG10" s="166"/>
      <c r="EH10" s="166"/>
      <c r="EI10" s="166"/>
      <c r="EJ10" s="166"/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U10" s="166"/>
      <c r="EV10" s="166"/>
      <c r="EW10" s="166"/>
      <c r="EX10" s="166"/>
      <c r="EY10" s="166"/>
      <c r="EZ10" s="166"/>
      <c r="FA10" s="166"/>
      <c r="FB10" s="166"/>
      <c r="FC10" s="166"/>
      <c r="FD10" s="166"/>
      <c r="FE10" s="166"/>
      <c r="FF10" s="166"/>
      <c r="FG10" s="166"/>
      <c r="FH10" s="166"/>
      <c r="FI10" s="166"/>
      <c r="FJ10" s="166"/>
      <c r="FK10" s="166"/>
      <c r="FL10" s="166"/>
      <c r="FM10" s="166"/>
      <c r="FN10" s="166"/>
      <c r="FO10" s="166"/>
      <c r="FP10" s="166"/>
      <c r="FQ10" s="166"/>
      <c r="FR10" s="166"/>
      <c r="FS10" s="166"/>
      <c r="FT10" s="166"/>
      <c r="FU10" s="166"/>
      <c r="FV10" s="166"/>
      <c r="FW10" s="166"/>
      <c r="FX10" s="166"/>
      <c r="FY10" s="166"/>
      <c r="FZ10" s="166"/>
      <c r="GA10" s="166"/>
      <c r="GB10" s="166"/>
      <c r="GC10" s="166"/>
      <c r="GD10" s="166"/>
      <c r="GE10" s="166"/>
      <c r="GF10" s="166"/>
      <c r="GG10" s="166"/>
      <c r="GH10" s="166"/>
      <c r="GI10" s="166"/>
      <c r="GJ10" s="166"/>
      <c r="GK10" s="166"/>
      <c r="GL10" s="166"/>
      <c r="GM10" s="166"/>
      <c r="GN10" s="166"/>
      <c r="GO10" s="166"/>
      <c r="GP10" s="166"/>
      <c r="GQ10" s="166"/>
      <c r="GR10" s="166"/>
      <c r="GS10" s="166"/>
      <c r="GT10" s="166"/>
      <c r="GU10" s="166"/>
      <c r="GV10" s="166"/>
      <c r="GW10" s="166"/>
      <c r="GX10" s="166"/>
      <c r="GY10" s="166"/>
      <c r="GZ10" s="166"/>
      <c r="HA10" s="166"/>
      <c r="HB10" s="166"/>
      <c r="HC10" s="166"/>
      <c r="HD10" s="166"/>
      <c r="HE10" s="166"/>
      <c r="HF10" s="166"/>
      <c r="HG10" s="166"/>
      <c r="HH10" s="166"/>
      <c r="HI10" s="166"/>
      <c r="HJ10" s="166"/>
      <c r="HK10" s="166"/>
      <c r="HL10" s="166"/>
      <c r="HM10" s="166"/>
      <c r="HN10" s="166"/>
      <c r="HO10" s="166"/>
      <c r="HP10" s="166"/>
      <c r="HQ10" s="166"/>
      <c r="HR10" s="166"/>
      <c r="HS10" s="166"/>
      <c r="HT10" s="166"/>
      <c r="HU10" s="166"/>
      <c r="HV10" s="166"/>
      <c r="HW10" s="166"/>
      <c r="HX10" s="166"/>
      <c r="HY10" s="166"/>
      <c r="HZ10" s="166"/>
      <c r="IA10" s="166"/>
      <c r="IB10" s="166"/>
      <c r="IC10" s="166"/>
      <c r="ID10" s="166"/>
      <c r="IE10" s="166"/>
      <c r="IF10" s="166"/>
      <c r="IG10" s="166"/>
      <c r="IH10" s="166"/>
      <c r="II10" s="166"/>
      <c r="IJ10" s="166"/>
      <c r="IK10" s="166"/>
      <c r="IL10" s="166"/>
      <c r="IM10" s="166"/>
      <c r="IN10" s="166"/>
      <c r="IO10" s="166"/>
      <c r="IP10" s="166"/>
      <c r="IQ10" s="166"/>
      <c r="IR10" s="166"/>
      <c r="IS10" s="166"/>
      <c r="IT10" s="166"/>
      <c r="IU10" s="166"/>
      <c r="IV10" s="166"/>
      <c r="IW10" s="166"/>
      <c r="IX10" s="166"/>
      <c r="IY10" s="166"/>
      <c r="IZ10" s="166"/>
      <c r="JA10" s="166"/>
      <c r="JB10" s="166"/>
      <c r="JC10" s="166"/>
      <c r="JD10" s="166"/>
      <c r="JE10" s="166"/>
      <c r="JF10" s="166"/>
      <c r="JG10" s="166"/>
      <c r="JH10" s="166"/>
      <c r="JI10" s="166"/>
      <c r="JJ10" s="166"/>
      <c r="JK10" s="166"/>
      <c r="JL10" s="166"/>
      <c r="JM10" s="166"/>
      <c r="JN10" s="166"/>
      <c r="JO10" s="166"/>
      <c r="JP10" s="166"/>
      <c r="JQ10" s="166"/>
      <c r="JR10" s="166"/>
      <c r="JS10" s="166"/>
      <c r="JT10" s="166"/>
      <c r="JU10" s="166"/>
    </row>
    <row r="11" spans="1:281" s="76" customFormat="1" ht="24.75" customHeight="1" x14ac:dyDescent="0.25">
      <c r="A11" s="51">
        <v>2</v>
      </c>
      <c r="B11" s="58" t="s">
        <v>46</v>
      </c>
      <c r="C11" s="62">
        <f t="shared" si="0"/>
        <v>5575752.4500000002</v>
      </c>
      <c r="D11" s="26"/>
      <c r="E11" s="26"/>
      <c r="F11" s="26"/>
      <c r="G11" s="26"/>
      <c r="H11" s="26"/>
      <c r="I11" s="26"/>
      <c r="J11" s="80"/>
      <c r="K11" s="27"/>
      <c r="L11" s="28">
        <v>405</v>
      </c>
      <c r="M11" s="56">
        <f>L11*'1'!O11</f>
        <v>5575752.4500000002</v>
      </c>
      <c r="N11" s="27"/>
      <c r="O11" s="28"/>
      <c r="P11" s="27"/>
      <c r="Q11" s="27"/>
      <c r="R11" s="27"/>
      <c r="S11" s="27"/>
      <c r="T11" s="75" t="s">
        <v>76</v>
      </c>
      <c r="U11" s="75"/>
      <c r="V11" s="75"/>
      <c r="FM11" s="166"/>
      <c r="FN11" s="166"/>
      <c r="FO11" s="166"/>
      <c r="FP11" s="166"/>
      <c r="FQ11" s="166"/>
      <c r="FR11" s="166"/>
      <c r="FS11" s="166"/>
      <c r="FT11" s="166"/>
      <c r="FU11" s="166"/>
      <c r="FV11" s="166"/>
      <c r="FW11" s="166"/>
      <c r="FX11" s="166"/>
      <c r="FY11" s="166"/>
      <c r="FZ11" s="166"/>
      <c r="GA11" s="166"/>
      <c r="GB11" s="166"/>
      <c r="GC11" s="166"/>
      <c r="GD11" s="166"/>
      <c r="GE11" s="166"/>
      <c r="GF11" s="166"/>
      <c r="GG11" s="166"/>
      <c r="GH11" s="166"/>
      <c r="GI11" s="166"/>
      <c r="GJ11" s="166"/>
      <c r="GK11" s="166"/>
      <c r="GL11" s="166"/>
      <c r="GM11" s="166"/>
      <c r="GN11" s="166"/>
      <c r="GO11" s="166"/>
      <c r="GP11" s="166"/>
      <c r="GQ11" s="166"/>
      <c r="GR11" s="166"/>
      <c r="GS11" s="166"/>
      <c r="GT11" s="166"/>
      <c r="GU11" s="166"/>
      <c r="GV11" s="166"/>
      <c r="GW11" s="166"/>
      <c r="GX11" s="166"/>
      <c r="GY11" s="166"/>
      <c r="GZ11" s="166"/>
      <c r="HA11" s="166"/>
      <c r="HB11" s="166"/>
      <c r="HC11" s="166"/>
      <c r="HD11" s="166"/>
      <c r="HE11" s="166"/>
      <c r="HF11" s="166"/>
      <c r="HG11" s="166"/>
      <c r="HH11" s="166"/>
      <c r="HI11" s="166"/>
      <c r="HJ11" s="166"/>
      <c r="HK11" s="166"/>
      <c r="HL11" s="166"/>
      <c r="HM11" s="166"/>
      <c r="HN11" s="166"/>
      <c r="HO11" s="166"/>
      <c r="HP11" s="166"/>
      <c r="HQ11" s="166"/>
      <c r="HR11" s="166"/>
      <c r="HS11" s="166"/>
      <c r="HT11" s="166"/>
      <c r="HU11" s="166"/>
      <c r="HV11" s="166"/>
      <c r="HW11" s="166"/>
      <c r="HX11" s="166"/>
      <c r="HY11" s="166"/>
      <c r="HZ11" s="166"/>
      <c r="IA11" s="166"/>
      <c r="IB11" s="166"/>
      <c r="IC11" s="166"/>
      <c r="ID11" s="166"/>
      <c r="IE11" s="166"/>
      <c r="IF11" s="166"/>
      <c r="IG11" s="166"/>
      <c r="IH11" s="166"/>
      <c r="II11" s="166"/>
      <c r="IJ11" s="166"/>
      <c r="IK11" s="166"/>
      <c r="IL11" s="166"/>
      <c r="IM11" s="166"/>
      <c r="IN11" s="166"/>
      <c r="IO11" s="166"/>
      <c r="IP11" s="166"/>
      <c r="IQ11" s="166"/>
      <c r="IR11" s="166"/>
      <c r="IS11" s="166"/>
      <c r="IT11" s="166"/>
      <c r="IU11" s="166"/>
      <c r="IV11" s="166"/>
      <c r="IW11" s="166"/>
      <c r="IX11" s="166"/>
      <c r="IY11" s="166"/>
      <c r="IZ11" s="166"/>
      <c r="JA11" s="166"/>
      <c r="JB11" s="166"/>
      <c r="JC11" s="166"/>
      <c r="JD11" s="166"/>
      <c r="JE11" s="166"/>
      <c r="JF11" s="166"/>
      <c r="JG11" s="166"/>
      <c r="JH11" s="166"/>
      <c r="JI11" s="166"/>
      <c r="JJ11" s="166"/>
      <c r="JK11" s="166"/>
      <c r="JL11" s="166"/>
      <c r="JM11" s="166"/>
      <c r="JN11" s="166"/>
      <c r="JO11" s="166"/>
      <c r="JP11" s="166"/>
      <c r="JQ11" s="166"/>
      <c r="JR11" s="166"/>
      <c r="JS11" s="166"/>
      <c r="JT11" s="166"/>
      <c r="JU11" s="166"/>
    </row>
    <row r="12" spans="1:281" s="76" customFormat="1" ht="33" customHeight="1" x14ac:dyDescent="0.25">
      <c r="A12" s="51">
        <v>3</v>
      </c>
      <c r="B12" s="58" t="s">
        <v>91</v>
      </c>
      <c r="C12" s="62">
        <f t="shared" si="0"/>
        <v>23390625.710000001</v>
      </c>
      <c r="D12" s="73"/>
      <c r="E12" s="27"/>
      <c r="F12" s="73"/>
      <c r="G12" s="73"/>
      <c r="H12" s="73"/>
      <c r="I12" s="81"/>
      <c r="J12" s="80"/>
      <c r="K12" s="81"/>
      <c r="L12" s="81">
        <v>1699</v>
      </c>
      <c r="M12" s="57">
        <f>L12*'1'!O12</f>
        <v>23390625.710000001</v>
      </c>
      <c r="N12" s="81"/>
      <c r="O12" s="81"/>
      <c r="P12" s="81"/>
      <c r="Q12" s="81"/>
      <c r="R12" s="81"/>
      <c r="S12" s="81"/>
      <c r="T12" s="75" t="s">
        <v>77</v>
      </c>
      <c r="U12" s="75"/>
      <c r="V12" s="75"/>
      <c r="FM12" s="166"/>
      <c r="FN12" s="166"/>
      <c r="FO12" s="166"/>
      <c r="FP12" s="166"/>
      <c r="FQ12" s="166"/>
      <c r="FR12" s="166"/>
      <c r="FS12" s="166"/>
      <c r="FT12" s="166"/>
      <c r="FU12" s="166"/>
      <c r="FV12" s="166"/>
      <c r="FW12" s="166"/>
      <c r="FX12" s="166"/>
      <c r="FY12" s="166"/>
      <c r="FZ12" s="166"/>
      <c r="GA12" s="166"/>
      <c r="GB12" s="166"/>
      <c r="GC12" s="166"/>
      <c r="GD12" s="166"/>
      <c r="GE12" s="166"/>
      <c r="GF12" s="166"/>
      <c r="GG12" s="166"/>
      <c r="GH12" s="166"/>
      <c r="GI12" s="166"/>
      <c r="GJ12" s="166"/>
      <c r="GK12" s="166"/>
      <c r="GL12" s="166"/>
      <c r="GM12" s="166"/>
      <c r="GN12" s="166"/>
      <c r="GO12" s="166"/>
      <c r="GP12" s="166"/>
      <c r="GQ12" s="166"/>
      <c r="GR12" s="166"/>
      <c r="GS12" s="166"/>
      <c r="GT12" s="166"/>
      <c r="GU12" s="166"/>
      <c r="GV12" s="166"/>
      <c r="GW12" s="166"/>
      <c r="GX12" s="166"/>
      <c r="GY12" s="166"/>
      <c r="GZ12" s="166"/>
      <c r="HA12" s="166"/>
      <c r="HB12" s="166"/>
      <c r="HC12" s="166"/>
      <c r="HD12" s="166"/>
      <c r="HE12" s="166"/>
      <c r="HF12" s="166"/>
      <c r="HG12" s="166"/>
      <c r="HH12" s="166"/>
      <c r="HI12" s="166"/>
      <c r="HJ12" s="166"/>
      <c r="HK12" s="166"/>
      <c r="HL12" s="166"/>
      <c r="HM12" s="166"/>
      <c r="HN12" s="166"/>
      <c r="HO12" s="166"/>
      <c r="HP12" s="166"/>
      <c r="HQ12" s="166"/>
      <c r="HR12" s="166"/>
      <c r="HS12" s="166"/>
      <c r="HT12" s="166"/>
      <c r="HU12" s="166"/>
      <c r="HV12" s="166"/>
      <c r="HW12" s="166"/>
      <c r="HX12" s="166"/>
      <c r="HY12" s="166"/>
      <c r="HZ12" s="166"/>
      <c r="IA12" s="166"/>
      <c r="IB12" s="166"/>
      <c r="IC12" s="166"/>
      <c r="ID12" s="166"/>
      <c r="IE12" s="166"/>
      <c r="IF12" s="166"/>
      <c r="IG12" s="166"/>
      <c r="IH12" s="166"/>
      <c r="II12" s="166"/>
      <c r="IJ12" s="166"/>
      <c r="IK12" s="166"/>
      <c r="IL12" s="166"/>
      <c r="IM12" s="166"/>
      <c r="IN12" s="166"/>
      <c r="IO12" s="166"/>
      <c r="IP12" s="166"/>
      <c r="IQ12" s="166"/>
      <c r="IR12" s="166"/>
      <c r="IS12" s="166"/>
      <c r="IT12" s="166"/>
      <c r="IU12" s="166"/>
      <c r="IV12" s="166"/>
      <c r="IW12" s="166"/>
      <c r="IX12" s="166"/>
      <c r="IY12" s="166"/>
      <c r="IZ12" s="166"/>
      <c r="JA12" s="166"/>
      <c r="JB12" s="166"/>
      <c r="JC12" s="166"/>
      <c r="JD12" s="166"/>
      <c r="JE12" s="166"/>
      <c r="JF12" s="166"/>
      <c r="JG12" s="166"/>
      <c r="JH12" s="166"/>
      <c r="JI12" s="166"/>
      <c r="JJ12" s="166"/>
      <c r="JK12" s="166"/>
      <c r="JL12" s="166"/>
      <c r="JM12" s="166"/>
      <c r="JN12" s="166"/>
      <c r="JO12" s="166"/>
      <c r="JP12" s="166"/>
      <c r="JQ12" s="166"/>
      <c r="JR12" s="166"/>
      <c r="JS12" s="166"/>
      <c r="JT12" s="166"/>
      <c r="JU12" s="166"/>
    </row>
    <row r="13" spans="1:281" s="76" customFormat="1" ht="33" customHeight="1" x14ac:dyDescent="0.25">
      <c r="A13" s="51">
        <v>4</v>
      </c>
      <c r="B13" s="58" t="s">
        <v>90</v>
      </c>
      <c r="C13" s="62">
        <f>SUM(D13:I13,K13,M13,O13,Q13,S13)</f>
        <v>47951622.719999999</v>
      </c>
      <c r="D13" s="73"/>
      <c r="E13" s="27"/>
      <c r="F13" s="73"/>
      <c r="G13" s="73"/>
      <c r="H13" s="73"/>
      <c r="I13" s="81"/>
      <c r="J13" s="80"/>
      <c r="K13" s="81"/>
      <c r="L13" s="81">
        <v>2654</v>
      </c>
      <c r="M13" s="62">
        <f>L13*'1'!O13</f>
        <v>47951622.719999999</v>
      </c>
      <c r="N13" s="81"/>
      <c r="O13" s="81"/>
      <c r="P13" s="81"/>
      <c r="Q13" s="81"/>
      <c r="R13" s="81"/>
      <c r="S13" s="81"/>
      <c r="T13" s="75" t="s">
        <v>77</v>
      </c>
      <c r="U13" s="75"/>
      <c r="V13" s="75"/>
      <c r="FM13" s="166"/>
      <c r="FN13" s="166"/>
      <c r="FO13" s="166"/>
      <c r="FP13" s="166"/>
      <c r="FQ13" s="166"/>
      <c r="FR13" s="166"/>
      <c r="FS13" s="166"/>
      <c r="FT13" s="166"/>
      <c r="FU13" s="166"/>
      <c r="FV13" s="166"/>
      <c r="FW13" s="166"/>
      <c r="FX13" s="166"/>
      <c r="FY13" s="166"/>
      <c r="FZ13" s="166"/>
      <c r="GA13" s="166"/>
      <c r="GB13" s="166"/>
      <c r="GC13" s="166"/>
      <c r="GD13" s="166"/>
      <c r="GE13" s="166"/>
      <c r="GF13" s="166"/>
      <c r="GG13" s="166"/>
      <c r="GH13" s="166"/>
      <c r="GI13" s="166"/>
      <c r="GJ13" s="166"/>
      <c r="GK13" s="166"/>
      <c r="GL13" s="166"/>
      <c r="GM13" s="166"/>
      <c r="GN13" s="166"/>
      <c r="GO13" s="166"/>
      <c r="GP13" s="166"/>
      <c r="GQ13" s="166"/>
      <c r="GR13" s="166"/>
      <c r="GS13" s="166"/>
      <c r="GT13" s="166"/>
      <c r="GU13" s="166"/>
      <c r="GV13" s="166"/>
      <c r="GW13" s="166"/>
      <c r="GX13" s="166"/>
      <c r="GY13" s="166"/>
      <c r="GZ13" s="166"/>
      <c r="HA13" s="166"/>
      <c r="HB13" s="166"/>
      <c r="HC13" s="166"/>
      <c r="HD13" s="166"/>
      <c r="HE13" s="166"/>
      <c r="HF13" s="166"/>
      <c r="HG13" s="166"/>
      <c r="HH13" s="166"/>
      <c r="HI13" s="166"/>
      <c r="HJ13" s="166"/>
      <c r="HK13" s="166"/>
      <c r="HL13" s="166"/>
      <c r="HM13" s="166"/>
      <c r="HN13" s="166"/>
      <c r="HO13" s="166"/>
      <c r="HP13" s="166"/>
      <c r="HQ13" s="166"/>
      <c r="HR13" s="166"/>
      <c r="HS13" s="166"/>
      <c r="HT13" s="166"/>
      <c r="HU13" s="166"/>
      <c r="HV13" s="166"/>
      <c r="HW13" s="166"/>
      <c r="HX13" s="166"/>
      <c r="HY13" s="166"/>
      <c r="HZ13" s="166"/>
      <c r="IA13" s="166"/>
      <c r="IB13" s="166"/>
      <c r="IC13" s="166"/>
      <c r="ID13" s="166"/>
      <c r="IE13" s="166"/>
      <c r="IF13" s="166"/>
      <c r="IG13" s="166"/>
      <c r="IH13" s="166"/>
      <c r="II13" s="166"/>
      <c r="IJ13" s="166"/>
      <c r="IK13" s="166"/>
      <c r="IL13" s="166"/>
      <c r="IM13" s="166"/>
      <c r="IN13" s="166"/>
      <c r="IO13" s="166"/>
      <c r="IP13" s="166"/>
      <c r="IQ13" s="166"/>
      <c r="IR13" s="166"/>
      <c r="IS13" s="166"/>
      <c r="IT13" s="166"/>
      <c r="IU13" s="166"/>
      <c r="IV13" s="166"/>
      <c r="IW13" s="166"/>
      <c r="IX13" s="166"/>
      <c r="IY13" s="166"/>
      <c r="IZ13" s="166"/>
      <c r="JA13" s="166"/>
      <c r="JB13" s="166"/>
      <c r="JC13" s="166"/>
      <c r="JD13" s="166"/>
      <c r="JE13" s="166"/>
      <c r="JF13" s="166"/>
      <c r="JG13" s="166"/>
      <c r="JH13" s="166"/>
      <c r="JI13" s="166"/>
      <c r="JJ13" s="166"/>
      <c r="JK13" s="166"/>
      <c r="JL13" s="166"/>
      <c r="JM13" s="166"/>
      <c r="JN13" s="166"/>
      <c r="JO13" s="166"/>
      <c r="JP13" s="166"/>
      <c r="JQ13" s="166"/>
      <c r="JR13" s="166"/>
      <c r="JS13" s="166"/>
      <c r="JT13" s="166"/>
      <c r="JU13" s="166"/>
    </row>
    <row r="14" spans="1:281" s="76" customFormat="1" ht="24.75" customHeight="1" x14ac:dyDescent="0.25">
      <c r="A14" s="51">
        <v>5</v>
      </c>
      <c r="B14" s="58" t="s">
        <v>47</v>
      </c>
      <c r="C14" s="62">
        <f t="shared" si="0"/>
        <v>7475638.4700000007</v>
      </c>
      <c r="D14" s="73"/>
      <c r="E14" s="27"/>
      <c r="F14" s="73"/>
      <c r="G14" s="73"/>
      <c r="H14" s="73"/>
      <c r="I14" s="81"/>
      <c r="J14" s="80"/>
      <c r="K14" s="81"/>
      <c r="L14" s="81">
        <v>543</v>
      </c>
      <c r="M14" s="62">
        <f>L14*'1'!O14</f>
        <v>7475638.4700000007</v>
      </c>
      <c r="N14" s="81"/>
      <c r="O14" s="81"/>
      <c r="P14" s="81"/>
      <c r="Q14" s="81"/>
      <c r="R14" s="81"/>
      <c r="S14" s="81"/>
      <c r="T14" s="75" t="s">
        <v>76</v>
      </c>
      <c r="U14" s="75"/>
      <c r="V14" s="75"/>
      <c r="FM14" s="166"/>
      <c r="FN14" s="166"/>
      <c r="FO14" s="166"/>
      <c r="FP14" s="166"/>
      <c r="FQ14" s="166"/>
      <c r="FR14" s="166"/>
      <c r="FS14" s="166"/>
      <c r="FT14" s="166"/>
      <c r="FU14" s="166"/>
      <c r="FV14" s="166"/>
      <c r="FW14" s="166"/>
      <c r="FX14" s="166"/>
      <c r="FY14" s="166"/>
      <c r="FZ14" s="166"/>
      <c r="GA14" s="166"/>
      <c r="GB14" s="166"/>
      <c r="GC14" s="166"/>
      <c r="GD14" s="166"/>
      <c r="GE14" s="166"/>
      <c r="GF14" s="166"/>
      <c r="GG14" s="166"/>
      <c r="GH14" s="166"/>
      <c r="GI14" s="166"/>
      <c r="GJ14" s="166"/>
      <c r="GK14" s="166"/>
      <c r="GL14" s="166"/>
      <c r="GM14" s="166"/>
      <c r="GN14" s="166"/>
      <c r="GO14" s="166"/>
      <c r="GP14" s="166"/>
      <c r="GQ14" s="166"/>
      <c r="GR14" s="166"/>
      <c r="GS14" s="166"/>
      <c r="GT14" s="166"/>
      <c r="GU14" s="166"/>
      <c r="GV14" s="166"/>
      <c r="GW14" s="166"/>
      <c r="GX14" s="166"/>
      <c r="GY14" s="166"/>
      <c r="GZ14" s="166"/>
      <c r="HA14" s="166"/>
      <c r="HB14" s="166"/>
      <c r="HC14" s="166"/>
      <c r="HD14" s="166"/>
      <c r="HE14" s="166"/>
      <c r="HF14" s="166"/>
      <c r="HG14" s="166"/>
      <c r="HH14" s="166"/>
      <c r="HI14" s="166"/>
      <c r="HJ14" s="166"/>
      <c r="HK14" s="166"/>
      <c r="HL14" s="166"/>
      <c r="HM14" s="166"/>
      <c r="HN14" s="166"/>
      <c r="HO14" s="166"/>
      <c r="HP14" s="166"/>
      <c r="HQ14" s="166"/>
      <c r="HR14" s="166"/>
      <c r="HS14" s="166"/>
      <c r="HT14" s="166"/>
      <c r="HU14" s="166"/>
      <c r="HV14" s="166"/>
      <c r="HW14" s="166"/>
      <c r="HX14" s="166"/>
      <c r="HY14" s="166"/>
      <c r="HZ14" s="166"/>
      <c r="IA14" s="166"/>
      <c r="IB14" s="166"/>
      <c r="IC14" s="166"/>
      <c r="ID14" s="166"/>
      <c r="IE14" s="166"/>
      <c r="IF14" s="166"/>
      <c r="IG14" s="166"/>
      <c r="IH14" s="166"/>
      <c r="II14" s="166"/>
      <c r="IJ14" s="166"/>
      <c r="IK14" s="166"/>
      <c r="IL14" s="166"/>
      <c r="IM14" s="166"/>
      <c r="IN14" s="166"/>
      <c r="IO14" s="166"/>
      <c r="IP14" s="166"/>
      <c r="IQ14" s="166"/>
      <c r="IR14" s="166"/>
      <c r="IS14" s="166"/>
      <c r="IT14" s="166"/>
      <c r="IU14" s="166"/>
      <c r="IV14" s="166"/>
      <c r="IW14" s="166"/>
      <c r="IX14" s="166"/>
      <c r="IY14" s="166"/>
      <c r="IZ14" s="166"/>
      <c r="JA14" s="166"/>
      <c r="JB14" s="166"/>
      <c r="JC14" s="166"/>
      <c r="JD14" s="166"/>
      <c r="JE14" s="166"/>
      <c r="JF14" s="166"/>
      <c r="JG14" s="166"/>
      <c r="JH14" s="166"/>
      <c r="JI14" s="166"/>
      <c r="JJ14" s="166"/>
      <c r="JK14" s="166"/>
      <c r="JL14" s="166"/>
      <c r="JM14" s="166"/>
      <c r="JN14" s="166"/>
      <c r="JO14" s="166"/>
      <c r="JP14" s="166"/>
      <c r="JQ14" s="166"/>
      <c r="JR14" s="166"/>
      <c r="JS14" s="166"/>
      <c r="JT14" s="166"/>
      <c r="JU14" s="166"/>
    </row>
    <row r="15" spans="1:281" s="76" customFormat="1" ht="28.5" customHeight="1" x14ac:dyDescent="0.25">
      <c r="A15" s="51">
        <v>6</v>
      </c>
      <c r="B15" s="58" t="s">
        <v>89</v>
      </c>
      <c r="C15" s="62">
        <f>M15+Q15</f>
        <v>13101816.287999999</v>
      </c>
      <c r="D15" s="73"/>
      <c r="E15" s="27"/>
      <c r="F15" s="73"/>
      <c r="G15" s="73"/>
      <c r="H15" s="73"/>
      <c r="I15" s="81"/>
      <c r="J15" s="80"/>
      <c r="K15" s="81"/>
      <c r="L15" s="81">
        <v>400</v>
      </c>
      <c r="M15" s="62">
        <f>L15*'1'!O15</f>
        <v>7227072</v>
      </c>
      <c r="N15" s="81"/>
      <c r="O15" s="81"/>
      <c r="P15" s="81">
        <v>500</v>
      </c>
      <c r="Q15" s="56">
        <f>Q8*'1'!I15</f>
        <v>5874744.2879999997</v>
      </c>
      <c r="R15" s="81"/>
      <c r="S15" s="81"/>
      <c r="T15" s="78" t="s">
        <v>78</v>
      </c>
      <c r="U15" s="78"/>
      <c r="V15" s="75"/>
      <c r="FM15" s="166"/>
      <c r="FN15" s="166"/>
      <c r="FO15" s="166"/>
      <c r="FP15" s="166"/>
      <c r="FQ15" s="166"/>
      <c r="FR15" s="166"/>
      <c r="FS15" s="166"/>
      <c r="FT15" s="166"/>
      <c r="FU15" s="166"/>
      <c r="FV15" s="166"/>
      <c r="FW15" s="166"/>
      <c r="FX15" s="166"/>
      <c r="FY15" s="166"/>
      <c r="FZ15" s="166"/>
      <c r="GA15" s="166"/>
      <c r="GB15" s="166"/>
      <c r="GC15" s="166"/>
      <c r="GD15" s="166"/>
      <c r="GE15" s="166"/>
      <c r="GF15" s="166"/>
      <c r="GG15" s="166"/>
      <c r="GH15" s="166"/>
      <c r="GI15" s="166"/>
      <c r="GJ15" s="166"/>
      <c r="GK15" s="166"/>
      <c r="GL15" s="166"/>
      <c r="GM15" s="166"/>
      <c r="GN15" s="166"/>
      <c r="GO15" s="166"/>
      <c r="GP15" s="166"/>
      <c r="GQ15" s="166"/>
      <c r="GR15" s="166"/>
      <c r="GS15" s="166"/>
      <c r="GT15" s="166"/>
      <c r="GU15" s="166"/>
      <c r="GV15" s="166"/>
      <c r="GW15" s="166"/>
      <c r="GX15" s="166"/>
      <c r="GY15" s="166"/>
      <c r="GZ15" s="166"/>
      <c r="HA15" s="166"/>
      <c r="HB15" s="166"/>
      <c r="HC15" s="166"/>
      <c r="HD15" s="166"/>
      <c r="HE15" s="166"/>
      <c r="HF15" s="166"/>
      <c r="HG15" s="166"/>
      <c r="HH15" s="166"/>
      <c r="HI15" s="166"/>
      <c r="HJ15" s="166"/>
      <c r="HK15" s="166"/>
      <c r="HL15" s="166"/>
      <c r="HM15" s="166"/>
      <c r="HN15" s="166"/>
      <c r="HO15" s="166"/>
      <c r="HP15" s="166"/>
      <c r="HQ15" s="166"/>
      <c r="HR15" s="166"/>
      <c r="HS15" s="166"/>
      <c r="HT15" s="166"/>
      <c r="HU15" s="166"/>
      <c r="HV15" s="166"/>
      <c r="HW15" s="166"/>
      <c r="HX15" s="166"/>
      <c r="HY15" s="166"/>
      <c r="HZ15" s="166"/>
      <c r="IA15" s="166"/>
      <c r="IB15" s="166"/>
      <c r="IC15" s="166"/>
      <c r="ID15" s="166"/>
      <c r="IE15" s="166"/>
      <c r="IF15" s="166"/>
      <c r="IG15" s="166"/>
      <c r="IH15" s="166"/>
      <c r="II15" s="166"/>
      <c r="IJ15" s="166"/>
      <c r="IK15" s="166"/>
      <c r="IL15" s="166"/>
      <c r="IM15" s="166"/>
      <c r="IN15" s="166"/>
      <c r="IO15" s="166"/>
      <c r="IP15" s="166"/>
      <c r="IQ15" s="166"/>
      <c r="IR15" s="166"/>
      <c r="IS15" s="166"/>
      <c r="IT15" s="166"/>
      <c r="IU15" s="166"/>
      <c r="IV15" s="166"/>
      <c r="IW15" s="166"/>
      <c r="IX15" s="166"/>
      <c r="IY15" s="166"/>
      <c r="IZ15" s="166"/>
      <c r="JA15" s="166"/>
      <c r="JB15" s="166"/>
      <c r="JC15" s="166"/>
      <c r="JD15" s="166"/>
      <c r="JE15" s="166"/>
      <c r="JF15" s="166"/>
      <c r="JG15" s="166"/>
      <c r="JH15" s="166"/>
      <c r="JI15" s="166"/>
      <c r="JJ15" s="166"/>
      <c r="JK15" s="166"/>
      <c r="JL15" s="166"/>
      <c r="JM15" s="166"/>
      <c r="JN15" s="166"/>
      <c r="JO15" s="166"/>
      <c r="JP15" s="166"/>
      <c r="JQ15" s="166"/>
      <c r="JR15" s="166"/>
      <c r="JS15" s="166"/>
      <c r="JT15" s="166"/>
      <c r="JU15" s="166"/>
    </row>
    <row r="16" spans="1:281" s="76" customFormat="1" ht="24.75" customHeight="1" x14ac:dyDescent="0.25">
      <c r="A16" s="51">
        <v>7</v>
      </c>
      <c r="B16" s="58" t="s">
        <v>49</v>
      </c>
      <c r="C16" s="62">
        <f t="shared" si="0"/>
        <v>7324198.2800000003</v>
      </c>
      <c r="D16" s="73"/>
      <c r="E16" s="27"/>
      <c r="F16" s="73"/>
      <c r="G16" s="73"/>
      <c r="H16" s="73"/>
      <c r="I16" s="81"/>
      <c r="J16" s="80"/>
      <c r="K16" s="81"/>
      <c r="L16" s="81">
        <v>532</v>
      </c>
      <c r="M16" s="62">
        <f>L16*'1'!O16</f>
        <v>7324198.2800000003</v>
      </c>
      <c r="N16" s="81"/>
      <c r="O16" s="81"/>
      <c r="P16" s="81"/>
      <c r="Q16" s="81"/>
      <c r="R16" s="81"/>
      <c r="S16" s="81"/>
      <c r="T16" s="75" t="s">
        <v>76</v>
      </c>
      <c r="U16" s="75"/>
      <c r="V16" s="75"/>
      <c r="FM16" s="166"/>
      <c r="FN16" s="166"/>
      <c r="FO16" s="166"/>
      <c r="FP16" s="166"/>
      <c r="FQ16" s="166"/>
      <c r="FR16" s="166"/>
      <c r="FS16" s="166"/>
      <c r="FT16" s="166"/>
      <c r="FU16" s="166"/>
      <c r="FV16" s="166"/>
      <c r="FW16" s="166"/>
      <c r="FX16" s="166"/>
      <c r="FY16" s="166"/>
      <c r="FZ16" s="166"/>
      <c r="GA16" s="166"/>
      <c r="GB16" s="166"/>
      <c r="GC16" s="166"/>
      <c r="GD16" s="166"/>
      <c r="GE16" s="166"/>
      <c r="GF16" s="166"/>
      <c r="GG16" s="166"/>
      <c r="GH16" s="166"/>
      <c r="GI16" s="166"/>
      <c r="GJ16" s="166"/>
      <c r="GK16" s="166"/>
      <c r="GL16" s="166"/>
      <c r="GM16" s="166"/>
      <c r="GN16" s="166"/>
      <c r="GO16" s="166"/>
      <c r="GP16" s="166"/>
      <c r="GQ16" s="166"/>
      <c r="GR16" s="166"/>
      <c r="GS16" s="166"/>
      <c r="GT16" s="166"/>
      <c r="GU16" s="166"/>
      <c r="GV16" s="166"/>
      <c r="GW16" s="166"/>
      <c r="GX16" s="166"/>
      <c r="GY16" s="166"/>
      <c r="GZ16" s="166"/>
      <c r="HA16" s="166"/>
      <c r="HB16" s="166"/>
      <c r="HC16" s="166"/>
      <c r="HD16" s="166"/>
      <c r="HE16" s="166"/>
      <c r="HF16" s="166"/>
      <c r="HG16" s="166"/>
      <c r="HH16" s="166"/>
      <c r="HI16" s="166"/>
      <c r="HJ16" s="166"/>
      <c r="HK16" s="166"/>
      <c r="HL16" s="166"/>
      <c r="HM16" s="166"/>
      <c r="HN16" s="166"/>
      <c r="HO16" s="166"/>
      <c r="HP16" s="166"/>
      <c r="HQ16" s="166"/>
      <c r="HR16" s="166"/>
      <c r="HS16" s="166"/>
      <c r="HT16" s="166"/>
      <c r="HU16" s="166"/>
      <c r="HV16" s="166"/>
      <c r="HW16" s="166"/>
      <c r="HX16" s="166"/>
      <c r="HY16" s="166"/>
      <c r="HZ16" s="166"/>
      <c r="IA16" s="166"/>
      <c r="IB16" s="166"/>
      <c r="IC16" s="166"/>
      <c r="ID16" s="166"/>
      <c r="IE16" s="166"/>
      <c r="IF16" s="166"/>
      <c r="IG16" s="166"/>
      <c r="IH16" s="166"/>
      <c r="II16" s="166"/>
      <c r="IJ16" s="166"/>
      <c r="IK16" s="166"/>
      <c r="IL16" s="166"/>
      <c r="IM16" s="166"/>
      <c r="IN16" s="166"/>
      <c r="IO16" s="166"/>
      <c r="IP16" s="166"/>
      <c r="IQ16" s="166"/>
      <c r="IR16" s="166"/>
      <c r="IS16" s="166"/>
      <c r="IT16" s="166"/>
      <c r="IU16" s="166"/>
      <c r="IV16" s="166"/>
      <c r="IW16" s="166"/>
      <c r="IX16" s="166"/>
      <c r="IY16" s="166"/>
      <c r="IZ16" s="166"/>
      <c r="JA16" s="166"/>
      <c r="JB16" s="166"/>
      <c r="JC16" s="166"/>
      <c r="JD16" s="166"/>
      <c r="JE16" s="166"/>
      <c r="JF16" s="166"/>
      <c r="JG16" s="166"/>
      <c r="JH16" s="166"/>
      <c r="JI16" s="166"/>
      <c r="JJ16" s="166"/>
      <c r="JK16" s="166"/>
      <c r="JL16" s="166"/>
      <c r="JM16" s="166"/>
      <c r="JN16" s="166"/>
      <c r="JO16" s="166"/>
      <c r="JP16" s="166"/>
      <c r="JQ16" s="166"/>
      <c r="JR16" s="166"/>
      <c r="JS16" s="166"/>
      <c r="JT16" s="166"/>
      <c r="JU16" s="166"/>
    </row>
    <row r="17" spans="1:281" s="76" customFormat="1" ht="24.75" customHeight="1" x14ac:dyDescent="0.25">
      <c r="A17" s="51">
        <v>8</v>
      </c>
      <c r="B17" s="58" t="s">
        <v>50</v>
      </c>
      <c r="C17" s="62">
        <f>M17</f>
        <v>9471895.5200000014</v>
      </c>
      <c r="D17" s="26"/>
      <c r="E17" s="26"/>
      <c r="F17" s="26"/>
      <c r="G17" s="26"/>
      <c r="H17" s="26"/>
      <c r="I17" s="26"/>
      <c r="J17" s="80"/>
      <c r="K17" s="27"/>
      <c r="L17" s="28">
        <v>688</v>
      </c>
      <c r="M17" s="62">
        <f>L17*'1'!O17</f>
        <v>9471895.5200000014</v>
      </c>
      <c r="N17" s="27"/>
      <c r="O17" s="28"/>
      <c r="P17" s="27"/>
      <c r="Q17" s="27"/>
      <c r="R17" s="27"/>
      <c r="S17" s="27"/>
      <c r="T17" s="75" t="s">
        <v>76</v>
      </c>
      <c r="U17" s="75"/>
      <c r="V17" s="75"/>
      <c r="FM17" s="166"/>
      <c r="FN17" s="166"/>
      <c r="FO17" s="166"/>
      <c r="FP17" s="166"/>
      <c r="FQ17" s="166"/>
      <c r="FR17" s="166"/>
      <c r="FS17" s="166"/>
      <c r="FT17" s="166"/>
      <c r="FU17" s="166"/>
      <c r="FV17" s="166"/>
      <c r="FW17" s="166"/>
      <c r="FX17" s="166"/>
      <c r="FY17" s="166"/>
      <c r="FZ17" s="166"/>
      <c r="GA17" s="166"/>
      <c r="GB17" s="166"/>
      <c r="GC17" s="166"/>
      <c r="GD17" s="166"/>
      <c r="GE17" s="166"/>
      <c r="GF17" s="166"/>
      <c r="GG17" s="166"/>
      <c r="GH17" s="166"/>
      <c r="GI17" s="166"/>
      <c r="GJ17" s="166"/>
      <c r="GK17" s="166"/>
      <c r="GL17" s="166"/>
      <c r="GM17" s="166"/>
      <c r="GN17" s="166"/>
      <c r="GO17" s="166"/>
      <c r="GP17" s="166"/>
      <c r="GQ17" s="166"/>
      <c r="GR17" s="166"/>
      <c r="GS17" s="166"/>
      <c r="GT17" s="166"/>
      <c r="GU17" s="166"/>
      <c r="GV17" s="166"/>
      <c r="GW17" s="166"/>
      <c r="GX17" s="166"/>
      <c r="GY17" s="166"/>
      <c r="GZ17" s="166"/>
      <c r="HA17" s="166"/>
      <c r="HB17" s="166"/>
      <c r="HC17" s="166"/>
      <c r="HD17" s="166"/>
      <c r="HE17" s="166"/>
      <c r="HF17" s="166"/>
      <c r="HG17" s="166"/>
      <c r="HH17" s="166"/>
      <c r="HI17" s="166"/>
      <c r="HJ17" s="166"/>
      <c r="HK17" s="166"/>
      <c r="HL17" s="166"/>
      <c r="HM17" s="166"/>
      <c r="HN17" s="166"/>
      <c r="HO17" s="166"/>
      <c r="HP17" s="166"/>
      <c r="HQ17" s="166"/>
      <c r="HR17" s="166"/>
      <c r="HS17" s="166"/>
      <c r="HT17" s="166"/>
      <c r="HU17" s="166"/>
      <c r="HV17" s="166"/>
      <c r="HW17" s="166"/>
      <c r="HX17" s="166"/>
      <c r="HY17" s="166"/>
      <c r="HZ17" s="166"/>
      <c r="IA17" s="166"/>
      <c r="IB17" s="166"/>
      <c r="IC17" s="166"/>
      <c r="ID17" s="166"/>
      <c r="IE17" s="166"/>
      <c r="IF17" s="166"/>
      <c r="IG17" s="166"/>
      <c r="IH17" s="166"/>
      <c r="II17" s="166"/>
      <c r="IJ17" s="166"/>
      <c r="IK17" s="166"/>
      <c r="IL17" s="166"/>
      <c r="IM17" s="166"/>
      <c r="IN17" s="166"/>
      <c r="IO17" s="166"/>
      <c r="IP17" s="166"/>
      <c r="IQ17" s="166"/>
      <c r="IR17" s="166"/>
      <c r="IS17" s="166"/>
      <c r="IT17" s="166"/>
      <c r="IU17" s="166"/>
      <c r="IV17" s="166"/>
      <c r="IW17" s="166"/>
      <c r="IX17" s="166"/>
      <c r="IY17" s="166"/>
      <c r="IZ17" s="166"/>
      <c r="JA17" s="166"/>
      <c r="JB17" s="166"/>
      <c r="JC17" s="166"/>
      <c r="JD17" s="166"/>
      <c r="JE17" s="166"/>
      <c r="JF17" s="166"/>
      <c r="JG17" s="166"/>
      <c r="JH17" s="166"/>
      <c r="JI17" s="166"/>
      <c r="JJ17" s="166"/>
      <c r="JK17" s="166"/>
      <c r="JL17" s="166"/>
      <c r="JM17" s="166"/>
      <c r="JN17" s="166"/>
      <c r="JO17" s="166"/>
      <c r="JP17" s="166"/>
      <c r="JQ17" s="166"/>
      <c r="JR17" s="166"/>
      <c r="JS17" s="166"/>
      <c r="JT17" s="166"/>
      <c r="JU17" s="166"/>
    </row>
    <row r="18" spans="1:281" ht="24.75" customHeight="1" x14ac:dyDescent="0.25">
      <c r="A18" s="16"/>
      <c r="B18" s="33" t="s">
        <v>26</v>
      </c>
      <c r="C18" s="30">
        <f t="shared" ref="C18:I18" si="1">SUM(C10:C17)</f>
        <v>145461910.97400001</v>
      </c>
      <c r="D18" s="30">
        <f t="shared" si="1"/>
        <v>0</v>
      </c>
      <c r="E18" s="30">
        <f t="shared" si="1"/>
        <v>0</v>
      </c>
      <c r="F18" s="30">
        <f t="shared" si="1"/>
        <v>0</v>
      </c>
      <c r="G18" s="30">
        <f t="shared" si="1"/>
        <v>0</v>
      </c>
      <c r="H18" s="30">
        <f t="shared" si="1"/>
        <v>0</v>
      </c>
      <c r="I18" s="30">
        <f t="shared" si="1"/>
        <v>0</v>
      </c>
      <c r="J18" s="18" t="s">
        <v>27</v>
      </c>
      <c r="K18" s="30">
        <f>SUM(K10:K17)</f>
        <v>0</v>
      </c>
      <c r="L18" s="18" t="s">
        <v>27</v>
      </c>
      <c r="M18" s="30">
        <f>M17+M16+M15+M14+M13+M12+M11+M10</f>
        <v>139587166.68600002</v>
      </c>
      <c r="N18" s="18" t="s">
        <v>27</v>
      </c>
      <c r="O18" s="30">
        <f>SUM(O10:O17)</f>
        <v>0</v>
      </c>
      <c r="P18" s="18" t="s">
        <v>27</v>
      </c>
      <c r="Q18" s="30">
        <f>SUM(Q10:Q17)</f>
        <v>5874744.2879999997</v>
      </c>
      <c r="R18" s="18" t="s">
        <v>27</v>
      </c>
      <c r="S18" s="30">
        <f>SUM(S10:S17)</f>
        <v>0</v>
      </c>
      <c r="T18" s="42"/>
      <c r="U18" s="42"/>
      <c r="V18" s="42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  <c r="IW18" s="39"/>
      <c r="IX18" s="39"/>
      <c r="IY18" s="39"/>
      <c r="IZ18" s="39"/>
      <c r="JA18" s="39"/>
      <c r="JB18" s="39"/>
      <c r="JC18" s="39"/>
      <c r="JD18" s="39"/>
      <c r="JE18" s="39"/>
      <c r="JF18" s="39"/>
      <c r="JG18" s="39"/>
      <c r="JH18" s="39"/>
      <c r="JI18" s="39"/>
      <c r="JJ18" s="39"/>
      <c r="JK18" s="39"/>
      <c r="JL18" s="39"/>
      <c r="JM18" s="39"/>
      <c r="JN18" s="39"/>
      <c r="JO18" s="39"/>
      <c r="JP18" s="39"/>
      <c r="JQ18" s="39"/>
      <c r="JR18" s="39"/>
      <c r="JS18" s="39"/>
      <c r="JT18" s="39"/>
      <c r="JU18" s="39"/>
    </row>
    <row r="19" spans="1:281" ht="24.75" customHeight="1" x14ac:dyDescent="0.25">
      <c r="A19" s="189" t="s">
        <v>42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1"/>
      <c r="T19" s="42"/>
      <c r="U19" s="42"/>
      <c r="V19" s="42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  <c r="IW19" s="39"/>
      <c r="IX19" s="39"/>
      <c r="IY19" s="39"/>
      <c r="IZ19" s="39"/>
      <c r="JA19" s="39"/>
      <c r="JB19" s="39"/>
      <c r="JC19" s="39"/>
      <c r="JD19" s="39"/>
      <c r="JE19" s="39"/>
      <c r="JF19" s="39"/>
      <c r="JG19" s="39"/>
      <c r="JH19" s="39"/>
      <c r="JI19" s="39"/>
      <c r="JJ19" s="39"/>
      <c r="JK19" s="39"/>
      <c r="JL19" s="39"/>
      <c r="JM19" s="39"/>
      <c r="JN19" s="39"/>
      <c r="JO19" s="39"/>
      <c r="JP19" s="39"/>
      <c r="JQ19" s="39"/>
      <c r="JR19" s="39"/>
      <c r="JS19" s="39"/>
      <c r="JT19" s="39"/>
      <c r="JU19" s="39"/>
    </row>
    <row r="20" spans="1:281" s="111" customFormat="1" ht="24" customHeight="1" x14ac:dyDescent="0.25">
      <c r="A20" s="106"/>
      <c r="B20" s="107" t="s">
        <v>106</v>
      </c>
      <c r="C20" s="109"/>
      <c r="D20" s="187">
        <v>1173.5899999999999</v>
      </c>
      <c r="E20" s="187">
        <v>3928.96</v>
      </c>
      <c r="F20" s="187">
        <v>1282.6199999999999</v>
      </c>
      <c r="G20" s="187">
        <v>414.79</v>
      </c>
      <c r="H20" s="187">
        <v>701.85</v>
      </c>
      <c r="I20" s="187">
        <v>937.14</v>
      </c>
      <c r="J20" s="109"/>
      <c r="K20" s="109"/>
      <c r="L20" s="110" t="s">
        <v>107</v>
      </c>
      <c r="M20" s="110">
        <v>18808.45</v>
      </c>
      <c r="N20" s="110"/>
      <c r="O20" s="187">
        <v>888.95</v>
      </c>
      <c r="P20" s="187"/>
      <c r="Q20" s="187">
        <v>6699.83</v>
      </c>
      <c r="R20" s="187"/>
      <c r="S20" s="206">
        <v>5983.52</v>
      </c>
      <c r="T20" s="160"/>
      <c r="U20" s="161"/>
      <c r="V20" s="162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170"/>
      <c r="DY20" s="165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</row>
    <row r="21" spans="1:281" s="111" customFormat="1" ht="21" customHeight="1" x14ac:dyDescent="0.25">
      <c r="A21" s="112"/>
      <c r="B21" s="112"/>
      <c r="C21" s="114"/>
      <c r="D21" s="192"/>
      <c r="E21" s="188"/>
      <c r="F21" s="188"/>
      <c r="G21" s="188"/>
      <c r="H21" s="188"/>
      <c r="I21" s="188"/>
      <c r="J21" s="114"/>
      <c r="K21" s="114"/>
      <c r="L21" s="110" t="s">
        <v>108</v>
      </c>
      <c r="M21" s="110">
        <v>14331.75</v>
      </c>
      <c r="N21" s="115"/>
      <c r="O21" s="188"/>
      <c r="P21" s="188"/>
      <c r="Q21" s="188"/>
      <c r="R21" s="188"/>
      <c r="S21" s="207"/>
      <c r="T21" s="163"/>
      <c r="U21" s="6"/>
      <c r="V21" s="164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170"/>
      <c r="DY21" s="165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</row>
    <row r="22" spans="1:281" s="76" customFormat="1" ht="24.75" customHeight="1" x14ac:dyDescent="0.25">
      <c r="A22" s="51">
        <v>1</v>
      </c>
      <c r="B22" s="58" t="s">
        <v>48</v>
      </c>
      <c r="C22" s="62">
        <f>SUM(D22:I22,K22,M22,O22,Q22,S22)</f>
        <v>14106337.5</v>
      </c>
      <c r="D22" s="26"/>
      <c r="E22" s="26"/>
      <c r="F22" s="26"/>
      <c r="G22" s="26"/>
      <c r="H22" s="26"/>
      <c r="I22" s="26"/>
      <c r="J22" s="27"/>
      <c r="K22" s="27"/>
      <c r="L22" s="28">
        <v>750</v>
      </c>
      <c r="M22" s="62">
        <f>L22*M20</f>
        <v>14106337.5</v>
      </c>
      <c r="N22" s="27"/>
      <c r="O22" s="28"/>
      <c r="P22" s="27"/>
      <c r="Q22" s="27"/>
      <c r="R22" s="27"/>
      <c r="S22" s="27"/>
      <c r="T22" s="75" t="s">
        <v>76</v>
      </c>
      <c r="U22" s="75"/>
      <c r="V22" s="75"/>
      <c r="DZ22" s="166"/>
      <c r="EA22" s="166"/>
      <c r="EB22" s="166"/>
      <c r="EC22" s="166"/>
      <c r="ED22" s="166"/>
      <c r="EE22" s="166"/>
      <c r="EF22" s="166"/>
      <c r="EG22" s="166"/>
      <c r="EH22" s="166"/>
      <c r="EI22" s="166"/>
      <c r="EJ22" s="166"/>
      <c r="EK22" s="166"/>
      <c r="EL22" s="166"/>
      <c r="EM22" s="166"/>
      <c r="EN22" s="166"/>
      <c r="EO22" s="166"/>
      <c r="EP22" s="166"/>
      <c r="EQ22" s="166"/>
      <c r="ER22" s="166"/>
      <c r="ES22" s="166"/>
      <c r="ET22" s="166"/>
      <c r="EU22" s="166"/>
      <c r="EV22" s="166"/>
      <c r="EW22" s="166"/>
      <c r="EX22" s="166"/>
      <c r="EY22" s="166"/>
      <c r="EZ22" s="166"/>
      <c r="FA22" s="166"/>
      <c r="FB22" s="166"/>
      <c r="FC22" s="166"/>
      <c r="FD22" s="166"/>
      <c r="FE22" s="166"/>
      <c r="FF22" s="166"/>
      <c r="FG22" s="166"/>
      <c r="FH22" s="166"/>
      <c r="FI22" s="166"/>
      <c r="FJ22" s="166"/>
      <c r="FK22" s="166"/>
      <c r="FL22" s="166"/>
      <c r="FM22" s="166"/>
      <c r="FN22" s="166"/>
      <c r="FO22" s="166"/>
      <c r="FP22" s="166"/>
      <c r="FQ22" s="166"/>
      <c r="FR22" s="166"/>
      <c r="FS22" s="166"/>
      <c r="FT22" s="166"/>
      <c r="FU22" s="166"/>
      <c r="FV22" s="166"/>
      <c r="FW22" s="166"/>
      <c r="FX22" s="166"/>
      <c r="FY22" s="166"/>
      <c r="FZ22" s="166"/>
      <c r="GA22" s="166"/>
      <c r="GB22" s="166"/>
      <c r="GC22" s="166"/>
      <c r="GD22" s="166"/>
      <c r="GE22" s="166"/>
      <c r="GF22" s="166"/>
      <c r="GG22" s="166"/>
      <c r="GH22" s="166"/>
      <c r="GI22" s="166"/>
      <c r="GJ22" s="166"/>
      <c r="GK22" s="166"/>
      <c r="GL22" s="166"/>
      <c r="GM22" s="166"/>
      <c r="GN22" s="166"/>
      <c r="GO22" s="166"/>
      <c r="GP22" s="166"/>
      <c r="GQ22" s="166"/>
      <c r="GR22" s="166"/>
      <c r="GS22" s="166"/>
      <c r="GT22" s="166"/>
      <c r="GU22" s="166"/>
      <c r="GV22" s="166"/>
      <c r="GW22" s="166"/>
      <c r="GX22" s="166"/>
      <c r="GY22" s="166"/>
      <c r="GZ22" s="166"/>
      <c r="HA22" s="166"/>
      <c r="HB22" s="166"/>
      <c r="HC22" s="166"/>
      <c r="HD22" s="166"/>
      <c r="HE22" s="166"/>
      <c r="HF22" s="166"/>
      <c r="HG22" s="166"/>
      <c r="HH22" s="166"/>
      <c r="HI22" s="166"/>
      <c r="HJ22" s="166"/>
      <c r="HK22" s="166"/>
      <c r="HL22" s="166"/>
      <c r="HM22" s="166"/>
      <c r="HN22" s="166"/>
      <c r="HO22" s="166"/>
      <c r="HP22" s="166"/>
      <c r="HQ22" s="166"/>
      <c r="HR22" s="166"/>
      <c r="HS22" s="166"/>
      <c r="HT22" s="166"/>
      <c r="HU22" s="166"/>
      <c r="HV22" s="166"/>
      <c r="HW22" s="166"/>
      <c r="HX22" s="166"/>
      <c r="HY22" s="166"/>
      <c r="HZ22" s="166"/>
      <c r="IA22" s="166"/>
      <c r="IB22" s="166"/>
      <c r="IC22" s="166"/>
      <c r="ID22" s="166"/>
      <c r="IE22" s="166"/>
      <c r="IF22" s="166"/>
      <c r="IG22" s="166"/>
      <c r="IH22" s="166"/>
      <c r="II22" s="166"/>
      <c r="IJ22" s="166"/>
      <c r="IK22" s="166"/>
      <c r="IL22" s="166"/>
      <c r="IM22" s="166"/>
      <c r="IN22" s="166"/>
      <c r="IO22" s="166"/>
      <c r="IP22" s="166"/>
      <c r="IQ22" s="166"/>
      <c r="IR22" s="166"/>
      <c r="IS22" s="166"/>
      <c r="IT22" s="166"/>
      <c r="IU22" s="166"/>
      <c r="IV22" s="166"/>
      <c r="IW22" s="166"/>
      <c r="IX22" s="166"/>
      <c r="IY22" s="166"/>
      <c r="IZ22" s="166"/>
      <c r="JA22" s="166"/>
      <c r="JB22" s="166"/>
      <c r="JC22" s="166"/>
      <c r="JD22" s="166"/>
      <c r="JE22" s="166"/>
      <c r="JF22" s="166"/>
      <c r="JG22" s="166"/>
      <c r="JH22" s="166"/>
      <c r="JI22" s="166"/>
      <c r="JJ22" s="166"/>
      <c r="JK22" s="166"/>
      <c r="JL22" s="166"/>
      <c r="JM22" s="166"/>
      <c r="JN22" s="166"/>
      <c r="JO22" s="166"/>
      <c r="JP22" s="166"/>
      <c r="JQ22" s="166"/>
      <c r="JR22" s="166"/>
      <c r="JS22" s="166"/>
      <c r="JT22" s="166"/>
      <c r="JU22" s="166"/>
    </row>
    <row r="23" spans="1:281" s="76" customFormat="1" ht="25.5" customHeight="1" x14ac:dyDescent="0.25">
      <c r="A23" s="77">
        <v>2</v>
      </c>
      <c r="B23" s="58" t="s">
        <v>46</v>
      </c>
      <c r="C23" s="119">
        <f>E23+G23+H23+I23+Q23</f>
        <v>12948885.810000001</v>
      </c>
      <c r="D23" s="28"/>
      <c r="E23" s="28">
        <f>E20*'1'!I21</f>
        <v>4543842.24</v>
      </c>
      <c r="F23" s="28"/>
      <c r="G23" s="26">
        <f>G20*'1'!I21</f>
        <v>479704.63500000001</v>
      </c>
      <c r="H23" s="26">
        <f>H20*'1'!I21</f>
        <v>811689.52500000002</v>
      </c>
      <c r="I23" s="26">
        <f>I20*'1'!I21</f>
        <v>1083802.4099999999</v>
      </c>
      <c r="J23" s="27"/>
      <c r="K23" s="27"/>
      <c r="L23" s="28"/>
      <c r="M23" s="62"/>
      <c r="N23" s="27"/>
      <c r="O23" s="28"/>
      <c r="P23" s="27">
        <v>900</v>
      </c>
      <c r="Q23" s="56">
        <f>P23*Q20</f>
        <v>6029847</v>
      </c>
      <c r="R23" s="27"/>
      <c r="S23" s="27"/>
      <c r="T23" s="75" t="s">
        <v>76</v>
      </c>
      <c r="U23" s="75"/>
      <c r="V23" s="75"/>
      <c r="FM23" s="166"/>
      <c r="FN23" s="166"/>
      <c r="FO23" s="166"/>
      <c r="FP23" s="166"/>
      <c r="FQ23" s="166"/>
      <c r="FR23" s="166"/>
      <c r="FS23" s="166"/>
      <c r="FT23" s="166"/>
      <c r="FU23" s="166"/>
      <c r="FV23" s="166"/>
      <c r="FW23" s="166"/>
      <c r="FX23" s="166"/>
      <c r="FY23" s="166"/>
      <c r="FZ23" s="166"/>
      <c r="GA23" s="166"/>
      <c r="GB23" s="166"/>
      <c r="GC23" s="166"/>
      <c r="GD23" s="166"/>
      <c r="GE23" s="166"/>
      <c r="GF23" s="166"/>
      <c r="GG23" s="166"/>
      <c r="GH23" s="166"/>
      <c r="GI23" s="166"/>
      <c r="GJ23" s="166"/>
      <c r="GK23" s="166"/>
      <c r="GL23" s="166"/>
      <c r="GM23" s="166"/>
      <c r="GN23" s="166"/>
      <c r="GO23" s="166"/>
      <c r="GP23" s="166"/>
      <c r="GQ23" s="166"/>
      <c r="GR23" s="166"/>
      <c r="GS23" s="166"/>
      <c r="GT23" s="166"/>
      <c r="GU23" s="166"/>
      <c r="GV23" s="166"/>
      <c r="GW23" s="166"/>
      <c r="GX23" s="166"/>
      <c r="GY23" s="166"/>
      <c r="GZ23" s="166"/>
      <c r="HA23" s="166"/>
      <c r="HB23" s="166"/>
      <c r="HC23" s="166"/>
      <c r="HD23" s="166"/>
      <c r="HE23" s="166"/>
      <c r="HF23" s="166"/>
      <c r="HG23" s="166"/>
      <c r="HH23" s="166"/>
      <c r="HI23" s="166"/>
      <c r="HJ23" s="166"/>
      <c r="HK23" s="166"/>
      <c r="HL23" s="166"/>
      <c r="HM23" s="166"/>
      <c r="HN23" s="166"/>
      <c r="HO23" s="166"/>
      <c r="HP23" s="166"/>
      <c r="HQ23" s="166"/>
      <c r="HR23" s="166"/>
      <c r="HS23" s="166"/>
      <c r="HT23" s="166"/>
      <c r="HU23" s="166"/>
      <c r="HV23" s="166"/>
      <c r="HW23" s="166"/>
      <c r="HX23" s="166"/>
      <c r="HY23" s="166"/>
      <c r="HZ23" s="166"/>
      <c r="IA23" s="166"/>
      <c r="IB23" s="166"/>
      <c r="IC23" s="166"/>
      <c r="ID23" s="166"/>
      <c r="IE23" s="166"/>
      <c r="IF23" s="166"/>
      <c r="IG23" s="166"/>
      <c r="IH23" s="166"/>
      <c r="II23" s="166"/>
      <c r="IJ23" s="166"/>
      <c r="IK23" s="166"/>
      <c r="IL23" s="166"/>
      <c r="IM23" s="166"/>
      <c r="IN23" s="166"/>
      <c r="IO23" s="166"/>
      <c r="IP23" s="166"/>
      <c r="IQ23" s="166"/>
      <c r="IR23" s="166"/>
      <c r="IS23" s="166"/>
      <c r="IT23" s="166"/>
      <c r="IU23" s="166"/>
      <c r="IV23" s="166"/>
      <c r="IW23" s="166"/>
      <c r="IX23" s="166"/>
      <c r="IY23" s="166"/>
      <c r="IZ23" s="166"/>
      <c r="JA23" s="166"/>
      <c r="JB23" s="166"/>
      <c r="JC23" s="166"/>
      <c r="JD23" s="166"/>
      <c r="JE23" s="166"/>
      <c r="JF23" s="166"/>
      <c r="JG23" s="166"/>
      <c r="JH23" s="166"/>
      <c r="JI23" s="166"/>
      <c r="JJ23" s="166"/>
      <c r="JK23" s="166"/>
      <c r="JL23" s="166"/>
      <c r="JM23" s="166"/>
      <c r="JN23" s="166"/>
      <c r="JO23" s="166"/>
      <c r="JP23" s="166"/>
      <c r="JQ23" s="166"/>
      <c r="JR23" s="166"/>
      <c r="JS23" s="166"/>
      <c r="JT23" s="166"/>
      <c r="JU23" s="166"/>
    </row>
    <row r="24" spans="1:281" s="76" customFormat="1" ht="25.5" customHeight="1" x14ac:dyDescent="0.25">
      <c r="A24" s="77">
        <v>3</v>
      </c>
      <c r="B24" s="72" t="s">
        <v>51</v>
      </c>
      <c r="C24" s="62">
        <f t="shared" ref="C24:C34" si="2">SUM(D24:I24,K24,M24,O24,Q24,S24)</f>
        <v>13901797.5</v>
      </c>
      <c r="D24" s="28"/>
      <c r="E24" s="28"/>
      <c r="F24" s="28"/>
      <c r="G24" s="28"/>
      <c r="H24" s="28"/>
      <c r="I24" s="28"/>
      <c r="J24" s="27"/>
      <c r="K24" s="27"/>
      <c r="L24" s="28">
        <v>970</v>
      </c>
      <c r="M24" s="62">
        <f>L24*M21</f>
        <v>13901797.5</v>
      </c>
      <c r="N24" s="27"/>
      <c r="O24" s="28"/>
      <c r="P24" s="27"/>
      <c r="Q24" s="27"/>
      <c r="R24" s="27"/>
      <c r="S24" s="27"/>
      <c r="T24" s="78" t="s">
        <v>76</v>
      </c>
      <c r="U24" s="75"/>
      <c r="V24" s="75"/>
      <c r="FM24" s="166"/>
      <c r="FN24" s="166"/>
      <c r="FO24" s="166"/>
      <c r="FP24" s="166"/>
      <c r="FQ24" s="166"/>
      <c r="FR24" s="166"/>
      <c r="FS24" s="166"/>
      <c r="FT24" s="166"/>
      <c r="FU24" s="166"/>
      <c r="FV24" s="166"/>
      <c r="FW24" s="166"/>
      <c r="FX24" s="166"/>
      <c r="FY24" s="166"/>
      <c r="FZ24" s="166"/>
      <c r="GA24" s="166"/>
      <c r="GB24" s="166"/>
      <c r="GC24" s="166"/>
      <c r="GD24" s="166"/>
      <c r="GE24" s="166"/>
      <c r="GF24" s="166"/>
      <c r="GG24" s="166"/>
      <c r="GH24" s="166"/>
      <c r="GI24" s="166"/>
      <c r="GJ24" s="166"/>
      <c r="GK24" s="166"/>
      <c r="GL24" s="166"/>
      <c r="GM24" s="166"/>
      <c r="GN24" s="166"/>
      <c r="GO24" s="166"/>
      <c r="GP24" s="166"/>
      <c r="GQ24" s="166"/>
      <c r="GR24" s="166"/>
      <c r="GS24" s="166"/>
      <c r="GT24" s="166"/>
      <c r="GU24" s="166"/>
      <c r="GV24" s="166"/>
      <c r="GW24" s="166"/>
      <c r="GX24" s="166"/>
      <c r="GY24" s="166"/>
      <c r="GZ24" s="166"/>
      <c r="HA24" s="166"/>
      <c r="HB24" s="166"/>
      <c r="HC24" s="166"/>
      <c r="HD24" s="166"/>
      <c r="HE24" s="166"/>
      <c r="HF24" s="166"/>
      <c r="HG24" s="166"/>
      <c r="HH24" s="166"/>
      <c r="HI24" s="166"/>
      <c r="HJ24" s="166"/>
      <c r="HK24" s="166"/>
      <c r="HL24" s="166"/>
      <c r="HM24" s="166"/>
      <c r="HN24" s="166"/>
      <c r="HO24" s="166"/>
      <c r="HP24" s="166"/>
      <c r="HQ24" s="166"/>
      <c r="HR24" s="166"/>
      <c r="HS24" s="166"/>
      <c r="HT24" s="166"/>
      <c r="HU24" s="166"/>
      <c r="HV24" s="166"/>
      <c r="HW24" s="166"/>
      <c r="HX24" s="166"/>
      <c r="HY24" s="166"/>
      <c r="HZ24" s="166"/>
      <c r="IA24" s="166"/>
      <c r="IB24" s="166"/>
      <c r="IC24" s="166"/>
      <c r="ID24" s="166"/>
      <c r="IE24" s="166"/>
      <c r="IF24" s="166"/>
      <c r="IG24" s="166"/>
      <c r="IH24" s="166"/>
      <c r="II24" s="166"/>
      <c r="IJ24" s="166"/>
      <c r="IK24" s="166"/>
      <c r="IL24" s="166"/>
      <c r="IM24" s="166"/>
      <c r="IN24" s="166"/>
      <c r="IO24" s="166"/>
      <c r="IP24" s="166"/>
      <c r="IQ24" s="166"/>
      <c r="IR24" s="166"/>
      <c r="IS24" s="166"/>
      <c r="IT24" s="166"/>
      <c r="IU24" s="166"/>
      <c r="IV24" s="166"/>
      <c r="IW24" s="166"/>
      <c r="IX24" s="166"/>
      <c r="IY24" s="166"/>
      <c r="IZ24" s="166"/>
      <c r="JA24" s="166"/>
      <c r="JB24" s="166"/>
      <c r="JC24" s="166"/>
      <c r="JD24" s="166"/>
      <c r="JE24" s="166"/>
      <c r="JF24" s="166"/>
      <c r="JG24" s="166"/>
      <c r="JH24" s="166"/>
      <c r="JI24" s="166"/>
      <c r="JJ24" s="166"/>
      <c r="JK24" s="166"/>
      <c r="JL24" s="166"/>
      <c r="JM24" s="166"/>
      <c r="JN24" s="166"/>
      <c r="JO24" s="166"/>
      <c r="JP24" s="166"/>
      <c r="JQ24" s="166"/>
      <c r="JR24" s="166"/>
      <c r="JS24" s="166"/>
      <c r="JT24" s="166"/>
      <c r="JU24" s="166"/>
    </row>
    <row r="25" spans="1:281" s="76" customFormat="1" ht="25.5" customHeight="1" x14ac:dyDescent="0.25">
      <c r="A25" s="77">
        <v>4</v>
      </c>
      <c r="B25" s="72" t="s">
        <v>87</v>
      </c>
      <c r="C25" s="62">
        <f>SUM(D25:I25,K25,M25,O25,Q25,S25)</f>
        <v>24133122.195</v>
      </c>
      <c r="D25" s="28"/>
      <c r="E25" s="28"/>
      <c r="F25" s="28"/>
      <c r="G25" s="28"/>
      <c r="H25" s="28"/>
      <c r="I25" s="28"/>
      <c r="J25" s="27"/>
      <c r="K25" s="27"/>
      <c r="L25" s="28">
        <v>1283.0999999999999</v>
      </c>
      <c r="M25" s="62">
        <f>L25*M20</f>
        <v>24133122.195</v>
      </c>
      <c r="N25" s="27"/>
      <c r="O25" s="28"/>
      <c r="P25" s="27"/>
      <c r="Q25" s="27"/>
      <c r="R25" s="27"/>
      <c r="S25" s="27"/>
      <c r="T25" s="78" t="s">
        <v>76</v>
      </c>
      <c r="U25" s="79"/>
      <c r="V25" s="75"/>
      <c r="FM25" s="166"/>
      <c r="FN25" s="166"/>
      <c r="FO25" s="166"/>
      <c r="FP25" s="166"/>
      <c r="FQ25" s="166"/>
      <c r="FR25" s="166"/>
      <c r="FS25" s="166"/>
      <c r="FT25" s="166"/>
      <c r="FU25" s="166"/>
      <c r="FV25" s="166"/>
      <c r="FW25" s="166"/>
      <c r="FX25" s="166"/>
      <c r="FY25" s="166"/>
      <c r="FZ25" s="166"/>
      <c r="GA25" s="166"/>
      <c r="GB25" s="166"/>
      <c r="GC25" s="166"/>
      <c r="GD25" s="166"/>
      <c r="GE25" s="166"/>
      <c r="GF25" s="166"/>
      <c r="GG25" s="166"/>
      <c r="GH25" s="166"/>
      <c r="GI25" s="166"/>
      <c r="GJ25" s="166"/>
      <c r="GK25" s="166"/>
      <c r="GL25" s="166"/>
      <c r="GM25" s="166"/>
      <c r="GN25" s="166"/>
      <c r="GO25" s="166"/>
      <c r="GP25" s="166"/>
      <c r="GQ25" s="166"/>
      <c r="GR25" s="166"/>
      <c r="GS25" s="166"/>
      <c r="GT25" s="166"/>
      <c r="GU25" s="166"/>
      <c r="GV25" s="166"/>
      <c r="GW25" s="166"/>
      <c r="GX25" s="166"/>
      <c r="GY25" s="166"/>
      <c r="GZ25" s="166"/>
      <c r="HA25" s="166"/>
      <c r="HB25" s="166"/>
      <c r="HC25" s="166"/>
      <c r="HD25" s="166"/>
      <c r="HE25" s="166"/>
      <c r="HF25" s="166"/>
      <c r="HG25" s="166"/>
      <c r="HH25" s="166"/>
      <c r="HI25" s="166"/>
      <c r="HJ25" s="166"/>
      <c r="HK25" s="166"/>
      <c r="HL25" s="166"/>
      <c r="HM25" s="166"/>
      <c r="HN25" s="166"/>
      <c r="HO25" s="166"/>
      <c r="HP25" s="166"/>
      <c r="HQ25" s="166"/>
      <c r="HR25" s="166"/>
      <c r="HS25" s="166"/>
      <c r="HT25" s="166"/>
      <c r="HU25" s="166"/>
      <c r="HV25" s="166"/>
      <c r="HW25" s="166"/>
      <c r="HX25" s="166"/>
      <c r="HY25" s="166"/>
      <c r="HZ25" s="166"/>
      <c r="IA25" s="166"/>
      <c r="IB25" s="166"/>
      <c r="IC25" s="166"/>
      <c r="ID25" s="166"/>
      <c r="IE25" s="166"/>
      <c r="IF25" s="166"/>
      <c r="IG25" s="166"/>
      <c r="IH25" s="166"/>
      <c r="II25" s="166"/>
      <c r="IJ25" s="166"/>
      <c r="IK25" s="166"/>
      <c r="IL25" s="166"/>
      <c r="IM25" s="166"/>
      <c r="IN25" s="166"/>
      <c r="IO25" s="166"/>
      <c r="IP25" s="166"/>
      <c r="IQ25" s="166"/>
      <c r="IR25" s="166"/>
      <c r="IS25" s="166"/>
      <c r="IT25" s="166"/>
      <c r="IU25" s="166"/>
      <c r="IV25" s="166"/>
      <c r="IW25" s="166"/>
      <c r="IX25" s="166"/>
      <c r="IY25" s="166"/>
      <c r="IZ25" s="166"/>
      <c r="JA25" s="166"/>
      <c r="JB25" s="166"/>
      <c r="JC25" s="166"/>
      <c r="JD25" s="166"/>
      <c r="JE25" s="166"/>
      <c r="JF25" s="166"/>
      <c r="JG25" s="166"/>
      <c r="JH25" s="166"/>
      <c r="JI25" s="166"/>
      <c r="JJ25" s="166"/>
      <c r="JK25" s="166"/>
      <c r="JL25" s="166"/>
      <c r="JM25" s="166"/>
      <c r="JN25" s="166"/>
      <c r="JO25" s="166"/>
      <c r="JP25" s="166"/>
      <c r="JQ25" s="166"/>
      <c r="JR25" s="166"/>
      <c r="JS25" s="166"/>
      <c r="JT25" s="166"/>
      <c r="JU25" s="166"/>
    </row>
    <row r="26" spans="1:281" s="76" customFormat="1" ht="25.5" customHeight="1" x14ac:dyDescent="0.25">
      <c r="A26" s="77">
        <v>5</v>
      </c>
      <c r="B26" s="58" t="s">
        <v>52</v>
      </c>
      <c r="C26" s="62">
        <f t="shared" si="2"/>
        <v>17172114.850000001</v>
      </c>
      <c r="D26" s="28"/>
      <c r="E26" s="28"/>
      <c r="F26" s="28"/>
      <c r="G26" s="28"/>
      <c r="H26" s="28"/>
      <c r="I26" s="28"/>
      <c r="J26" s="27"/>
      <c r="K26" s="27"/>
      <c r="L26" s="28">
        <v>913</v>
      </c>
      <c r="M26" s="62">
        <f>L26*M20</f>
        <v>17172114.850000001</v>
      </c>
      <c r="N26" s="27"/>
      <c r="O26" s="28"/>
      <c r="P26" s="27"/>
      <c r="Q26" s="27"/>
      <c r="R26" s="27"/>
      <c r="S26" s="27"/>
      <c r="T26" s="78" t="s">
        <v>76</v>
      </c>
      <c r="U26" s="75"/>
      <c r="V26" s="75"/>
      <c r="FM26" s="166"/>
      <c r="FN26" s="166"/>
      <c r="FO26" s="166"/>
      <c r="FP26" s="166"/>
      <c r="FQ26" s="166"/>
      <c r="FR26" s="166"/>
      <c r="FS26" s="166"/>
      <c r="FT26" s="166"/>
      <c r="FU26" s="166"/>
      <c r="FV26" s="166"/>
      <c r="FW26" s="166"/>
      <c r="FX26" s="166"/>
      <c r="FY26" s="166"/>
      <c r="FZ26" s="166"/>
      <c r="GA26" s="166"/>
      <c r="GB26" s="166"/>
      <c r="GC26" s="166"/>
      <c r="GD26" s="166"/>
      <c r="GE26" s="166"/>
      <c r="GF26" s="166"/>
      <c r="GG26" s="166"/>
      <c r="GH26" s="166"/>
      <c r="GI26" s="166"/>
      <c r="GJ26" s="166"/>
      <c r="GK26" s="166"/>
      <c r="GL26" s="166"/>
      <c r="GM26" s="166"/>
      <c r="GN26" s="166"/>
      <c r="GO26" s="166"/>
      <c r="GP26" s="166"/>
      <c r="GQ26" s="166"/>
      <c r="GR26" s="166"/>
      <c r="GS26" s="166"/>
      <c r="GT26" s="166"/>
      <c r="GU26" s="166"/>
      <c r="GV26" s="166"/>
      <c r="GW26" s="166"/>
      <c r="GX26" s="166"/>
      <c r="GY26" s="166"/>
      <c r="GZ26" s="166"/>
      <c r="HA26" s="166"/>
      <c r="HB26" s="166"/>
      <c r="HC26" s="166"/>
      <c r="HD26" s="166"/>
      <c r="HE26" s="166"/>
      <c r="HF26" s="166"/>
      <c r="HG26" s="166"/>
      <c r="HH26" s="166"/>
      <c r="HI26" s="166"/>
      <c r="HJ26" s="166"/>
      <c r="HK26" s="166"/>
      <c r="HL26" s="166"/>
      <c r="HM26" s="166"/>
      <c r="HN26" s="166"/>
      <c r="HO26" s="166"/>
      <c r="HP26" s="166"/>
      <c r="HQ26" s="166"/>
      <c r="HR26" s="166"/>
      <c r="HS26" s="166"/>
      <c r="HT26" s="166"/>
      <c r="HU26" s="166"/>
      <c r="HV26" s="166"/>
      <c r="HW26" s="166"/>
      <c r="HX26" s="166"/>
      <c r="HY26" s="166"/>
      <c r="HZ26" s="166"/>
      <c r="IA26" s="166"/>
      <c r="IB26" s="166"/>
      <c r="IC26" s="166"/>
      <c r="ID26" s="166"/>
      <c r="IE26" s="166"/>
      <c r="IF26" s="166"/>
      <c r="IG26" s="166"/>
      <c r="IH26" s="166"/>
      <c r="II26" s="166"/>
      <c r="IJ26" s="166"/>
      <c r="IK26" s="166"/>
      <c r="IL26" s="166"/>
      <c r="IM26" s="166"/>
      <c r="IN26" s="166"/>
      <c r="IO26" s="166"/>
      <c r="IP26" s="166"/>
      <c r="IQ26" s="166"/>
      <c r="IR26" s="166"/>
      <c r="IS26" s="166"/>
      <c r="IT26" s="166"/>
      <c r="IU26" s="166"/>
      <c r="IV26" s="166"/>
      <c r="IW26" s="166"/>
      <c r="IX26" s="166"/>
      <c r="IY26" s="166"/>
      <c r="IZ26" s="166"/>
      <c r="JA26" s="166"/>
      <c r="JB26" s="166"/>
      <c r="JC26" s="166"/>
      <c r="JD26" s="166"/>
      <c r="JE26" s="166"/>
      <c r="JF26" s="166"/>
      <c r="JG26" s="166"/>
      <c r="JH26" s="166"/>
      <c r="JI26" s="166"/>
      <c r="JJ26" s="166"/>
      <c r="JK26" s="166"/>
      <c r="JL26" s="166"/>
      <c r="JM26" s="166"/>
      <c r="JN26" s="166"/>
      <c r="JO26" s="166"/>
      <c r="JP26" s="166"/>
      <c r="JQ26" s="166"/>
      <c r="JR26" s="166"/>
      <c r="JS26" s="166"/>
      <c r="JT26" s="166"/>
      <c r="JU26" s="166"/>
    </row>
    <row r="27" spans="1:281" s="76" customFormat="1" ht="25.5" customHeight="1" x14ac:dyDescent="0.25">
      <c r="A27" s="77">
        <v>6</v>
      </c>
      <c r="B27" s="72" t="s">
        <v>55</v>
      </c>
      <c r="C27" s="62">
        <f t="shared" si="2"/>
        <v>13901797.5</v>
      </c>
      <c r="D27" s="28"/>
      <c r="E27" s="28"/>
      <c r="F27" s="28"/>
      <c r="G27" s="28"/>
      <c r="H27" s="28"/>
      <c r="I27" s="28"/>
      <c r="J27" s="27"/>
      <c r="K27" s="27"/>
      <c r="L27" s="28">
        <v>970</v>
      </c>
      <c r="M27" s="62">
        <f>L27*M21</f>
        <v>13901797.5</v>
      </c>
      <c r="N27" s="27"/>
      <c r="O27" s="28"/>
      <c r="P27" s="27"/>
      <c r="Q27" s="27"/>
      <c r="R27" s="27"/>
      <c r="S27" s="27"/>
      <c r="T27" s="78" t="s">
        <v>76</v>
      </c>
      <c r="U27" s="75"/>
      <c r="V27" s="75"/>
      <c r="FM27" s="166"/>
      <c r="FN27" s="166"/>
      <c r="FO27" s="166"/>
      <c r="FP27" s="166"/>
      <c r="FQ27" s="166"/>
      <c r="FR27" s="166"/>
      <c r="FS27" s="166"/>
      <c r="FT27" s="166"/>
      <c r="FU27" s="166"/>
      <c r="FV27" s="166"/>
      <c r="FW27" s="166"/>
      <c r="FX27" s="166"/>
      <c r="FY27" s="166"/>
      <c r="FZ27" s="166"/>
      <c r="GA27" s="166"/>
      <c r="GB27" s="166"/>
      <c r="GC27" s="166"/>
      <c r="GD27" s="166"/>
      <c r="GE27" s="166"/>
      <c r="GF27" s="166"/>
      <c r="GG27" s="166"/>
      <c r="GH27" s="166"/>
      <c r="GI27" s="166"/>
      <c r="GJ27" s="166"/>
      <c r="GK27" s="166"/>
      <c r="GL27" s="166"/>
      <c r="GM27" s="166"/>
      <c r="GN27" s="166"/>
      <c r="GO27" s="166"/>
      <c r="GP27" s="166"/>
      <c r="GQ27" s="166"/>
      <c r="GR27" s="166"/>
      <c r="GS27" s="166"/>
      <c r="GT27" s="166"/>
      <c r="GU27" s="166"/>
      <c r="GV27" s="166"/>
      <c r="GW27" s="166"/>
      <c r="GX27" s="166"/>
      <c r="GY27" s="166"/>
      <c r="GZ27" s="166"/>
      <c r="HA27" s="166"/>
      <c r="HB27" s="166"/>
      <c r="HC27" s="166"/>
      <c r="HD27" s="166"/>
      <c r="HE27" s="166"/>
      <c r="HF27" s="166"/>
      <c r="HG27" s="166"/>
      <c r="HH27" s="166"/>
      <c r="HI27" s="166"/>
      <c r="HJ27" s="166"/>
      <c r="HK27" s="166"/>
      <c r="HL27" s="166"/>
      <c r="HM27" s="166"/>
      <c r="HN27" s="166"/>
      <c r="HO27" s="166"/>
      <c r="HP27" s="166"/>
      <c r="HQ27" s="166"/>
      <c r="HR27" s="166"/>
      <c r="HS27" s="166"/>
      <c r="HT27" s="166"/>
      <c r="HU27" s="166"/>
      <c r="HV27" s="166"/>
      <c r="HW27" s="166"/>
      <c r="HX27" s="166"/>
      <c r="HY27" s="166"/>
      <c r="HZ27" s="166"/>
      <c r="IA27" s="166"/>
      <c r="IB27" s="166"/>
      <c r="IC27" s="166"/>
      <c r="ID27" s="166"/>
      <c r="IE27" s="166"/>
      <c r="IF27" s="166"/>
      <c r="IG27" s="166"/>
      <c r="IH27" s="166"/>
      <c r="II27" s="166"/>
      <c r="IJ27" s="166"/>
      <c r="IK27" s="166"/>
      <c r="IL27" s="166"/>
      <c r="IM27" s="166"/>
      <c r="IN27" s="166"/>
      <c r="IO27" s="166"/>
      <c r="IP27" s="166"/>
      <c r="IQ27" s="166"/>
      <c r="IR27" s="166"/>
      <c r="IS27" s="166"/>
      <c r="IT27" s="166"/>
      <c r="IU27" s="166"/>
      <c r="IV27" s="166"/>
      <c r="IW27" s="166"/>
      <c r="IX27" s="166"/>
      <c r="IY27" s="166"/>
      <c r="IZ27" s="166"/>
      <c r="JA27" s="166"/>
      <c r="JB27" s="166"/>
      <c r="JC27" s="166"/>
      <c r="JD27" s="166"/>
      <c r="JE27" s="166"/>
      <c r="JF27" s="166"/>
      <c r="JG27" s="166"/>
      <c r="JH27" s="166"/>
      <c r="JI27" s="166"/>
      <c r="JJ27" s="166"/>
      <c r="JK27" s="166"/>
      <c r="JL27" s="166"/>
      <c r="JM27" s="166"/>
      <c r="JN27" s="166"/>
      <c r="JO27" s="166"/>
      <c r="JP27" s="166"/>
      <c r="JQ27" s="166"/>
      <c r="JR27" s="166"/>
      <c r="JS27" s="166"/>
      <c r="JT27" s="166"/>
      <c r="JU27" s="166"/>
    </row>
    <row r="28" spans="1:281" s="76" customFormat="1" ht="25.5" customHeight="1" x14ac:dyDescent="0.25">
      <c r="A28" s="77">
        <v>7</v>
      </c>
      <c r="B28" s="58" t="s">
        <v>54</v>
      </c>
      <c r="C28" s="62">
        <f t="shared" si="2"/>
        <v>14847390.43</v>
      </c>
      <c r="D28" s="28"/>
      <c r="E28" s="28"/>
      <c r="F28" s="28"/>
      <c r="G28" s="28"/>
      <c r="H28" s="28"/>
      <c r="I28" s="28"/>
      <c r="J28" s="27"/>
      <c r="K28" s="27"/>
      <c r="L28" s="28">
        <v>789.4</v>
      </c>
      <c r="M28" s="62">
        <f>L28*M20</f>
        <v>14847390.43</v>
      </c>
      <c r="N28" s="27"/>
      <c r="O28" s="28"/>
      <c r="P28" s="27"/>
      <c r="Q28" s="27"/>
      <c r="R28" s="27"/>
      <c r="S28" s="27"/>
      <c r="T28" s="78" t="s">
        <v>81</v>
      </c>
      <c r="U28" s="75" t="s">
        <v>80</v>
      </c>
      <c r="V28" s="75"/>
      <c r="FM28" s="166"/>
      <c r="FN28" s="166"/>
      <c r="FO28" s="166"/>
      <c r="FP28" s="166"/>
      <c r="FQ28" s="166"/>
      <c r="FR28" s="166"/>
      <c r="FS28" s="166"/>
      <c r="FT28" s="166"/>
      <c r="FU28" s="166"/>
      <c r="FV28" s="166"/>
      <c r="FW28" s="166"/>
      <c r="FX28" s="166"/>
      <c r="FY28" s="166"/>
      <c r="FZ28" s="166"/>
      <c r="GA28" s="166"/>
      <c r="GB28" s="166"/>
      <c r="GC28" s="166"/>
      <c r="GD28" s="166"/>
      <c r="GE28" s="166"/>
      <c r="GF28" s="166"/>
      <c r="GG28" s="166"/>
      <c r="GH28" s="166"/>
      <c r="GI28" s="166"/>
      <c r="GJ28" s="166"/>
      <c r="GK28" s="166"/>
      <c r="GL28" s="166"/>
      <c r="GM28" s="166"/>
      <c r="GN28" s="166"/>
      <c r="GO28" s="166"/>
      <c r="GP28" s="166"/>
      <c r="GQ28" s="166"/>
      <c r="GR28" s="166"/>
      <c r="GS28" s="166"/>
      <c r="GT28" s="166"/>
      <c r="GU28" s="166"/>
      <c r="GV28" s="166"/>
      <c r="GW28" s="166"/>
      <c r="GX28" s="166"/>
      <c r="GY28" s="166"/>
      <c r="GZ28" s="166"/>
      <c r="HA28" s="166"/>
      <c r="HB28" s="166"/>
      <c r="HC28" s="166"/>
      <c r="HD28" s="166"/>
      <c r="HE28" s="166"/>
      <c r="HF28" s="166"/>
      <c r="HG28" s="166"/>
      <c r="HH28" s="166"/>
      <c r="HI28" s="166"/>
      <c r="HJ28" s="166"/>
      <c r="HK28" s="166"/>
      <c r="HL28" s="166"/>
      <c r="HM28" s="166"/>
      <c r="HN28" s="166"/>
      <c r="HO28" s="166"/>
      <c r="HP28" s="166"/>
      <c r="HQ28" s="166"/>
      <c r="HR28" s="166"/>
      <c r="HS28" s="166"/>
      <c r="HT28" s="166"/>
      <c r="HU28" s="166"/>
      <c r="HV28" s="166"/>
      <c r="HW28" s="166"/>
      <c r="HX28" s="166"/>
      <c r="HY28" s="166"/>
      <c r="HZ28" s="166"/>
      <c r="IA28" s="166"/>
      <c r="IB28" s="166"/>
      <c r="IC28" s="166"/>
      <c r="ID28" s="166"/>
      <c r="IE28" s="166"/>
      <c r="IF28" s="166"/>
      <c r="IG28" s="166"/>
      <c r="IH28" s="166"/>
      <c r="II28" s="166"/>
      <c r="IJ28" s="166"/>
      <c r="IK28" s="166"/>
      <c r="IL28" s="166"/>
      <c r="IM28" s="166"/>
      <c r="IN28" s="166"/>
      <c r="IO28" s="166"/>
      <c r="IP28" s="166"/>
      <c r="IQ28" s="166"/>
      <c r="IR28" s="166"/>
      <c r="IS28" s="166"/>
      <c r="IT28" s="166"/>
      <c r="IU28" s="166"/>
      <c r="IV28" s="166"/>
      <c r="IW28" s="166"/>
      <c r="IX28" s="166"/>
      <c r="IY28" s="166"/>
      <c r="IZ28" s="166"/>
      <c r="JA28" s="166"/>
      <c r="JB28" s="166"/>
      <c r="JC28" s="166"/>
      <c r="JD28" s="166"/>
      <c r="JE28" s="166"/>
      <c r="JF28" s="166"/>
      <c r="JG28" s="166"/>
      <c r="JH28" s="166"/>
      <c r="JI28" s="166"/>
      <c r="JJ28" s="166"/>
      <c r="JK28" s="166"/>
      <c r="JL28" s="166"/>
      <c r="JM28" s="166"/>
      <c r="JN28" s="166"/>
      <c r="JO28" s="166"/>
      <c r="JP28" s="166"/>
      <c r="JQ28" s="166"/>
      <c r="JR28" s="166"/>
      <c r="JS28" s="166"/>
      <c r="JT28" s="166"/>
      <c r="JU28" s="166"/>
    </row>
    <row r="29" spans="1:281" s="76" customFormat="1" ht="25.5" customHeight="1" x14ac:dyDescent="0.25">
      <c r="A29" s="77">
        <v>8</v>
      </c>
      <c r="B29" s="58" t="s">
        <v>88</v>
      </c>
      <c r="C29" s="62">
        <f t="shared" si="2"/>
        <v>11035447.5</v>
      </c>
      <c r="D29" s="26"/>
      <c r="E29" s="28"/>
      <c r="F29" s="26"/>
      <c r="G29" s="26"/>
      <c r="H29" s="26"/>
      <c r="I29" s="26"/>
      <c r="J29" s="80"/>
      <c r="K29" s="27"/>
      <c r="L29" s="28">
        <v>770</v>
      </c>
      <c r="M29" s="62">
        <f>L29*M21</f>
        <v>11035447.5</v>
      </c>
      <c r="N29" s="27"/>
      <c r="O29" s="28"/>
      <c r="P29" s="27"/>
      <c r="Q29" s="27"/>
      <c r="R29" s="27"/>
      <c r="S29" s="27"/>
      <c r="FM29" s="166"/>
      <c r="FN29" s="166"/>
      <c r="FO29" s="166"/>
      <c r="FP29" s="166"/>
      <c r="FQ29" s="166"/>
      <c r="FR29" s="166"/>
      <c r="FS29" s="166"/>
      <c r="FT29" s="166"/>
      <c r="FU29" s="166"/>
      <c r="FV29" s="166"/>
      <c r="FW29" s="166"/>
      <c r="FX29" s="166"/>
      <c r="FY29" s="166"/>
      <c r="FZ29" s="166"/>
      <c r="GA29" s="166"/>
      <c r="GB29" s="166"/>
      <c r="GC29" s="166"/>
      <c r="GD29" s="166"/>
      <c r="GE29" s="166"/>
      <c r="GF29" s="166"/>
      <c r="GG29" s="166"/>
      <c r="GH29" s="166"/>
      <c r="GI29" s="166"/>
      <c r="GJ29" s="166"/>
      <c r="GK29" s="166"/>
      <c r="GL29" s="166"/>
      <c r="GM29" s="166"/>
      <c r="GN29" s="166"/>
      <c r="GO29" s="166"/>
      <c r="GP29" s="166"/>
      <c r="GQ29" s="166"/>
      <c r="GR29" s="166"/>
      <c r="GS29" s="166"/>
      <c r="GT29" s="166"/>
      <c r="GU29" s="166"/>
      <c r="GV29" s="166"/>
      <c r="GW29" s="166"/>
      <c r="GX29" s="166"/>
      <c r="GY29" s="166"/>
      <c r="GZ29" s="166"/>
      <c r="HA29" s="166"/>
      <c r="HB29" s="166"/>
      <c r="HC29" s="166"/>
      <c r="HD29" s="166"/>
      <c r="HE29" s="166"/>
      <c r="HF29" s="166"/>
      <c r="HG29" s="166"/>
      <c r="HH29" s="166"/>
      <c r="HI29" s="166"/>
      <c r="HJ29" s="166"/>
      <c r="HK29" s="166"/>
      <c r="HL29" s="166"/>
      <c r="HM29" s="166"/>
      <c r="HN29" s="166"/>
      <c r="HO29" s="166"/>
      <c r="HP29" s="166"/>
      <c r="HQ29" s="166"/>
      <c r="HR29" s="166"/>
      <c r="HS29" s="166"/>
      <c r="HT29" s="166"/>
      <c r="HU29" s="166"/>
      <c r="HV29" s="166"/>
      <c r="HW29" s="166"/>
      <c r="HX29" s="166"/>
      <c r="HY29" s="166"/>
      <c r="HZ29" s="166"/>
      <c r="IA29" s="166"/>
      <c r="IB29" s="166"/>
      <c r="IC29" s="166"/>
      <c r="ID29" s="166"/>
      <c r="IE29" s="166"/>
      <c r="IF29" s="166"/>
      <c r="IG29" s="166"/>
      <c r="IH29" s="166"/>
      <c r="II29" s="166"/>
      <c r="IJ29" s="166"/>
      <c r="IK29" s="166"/>
      <c r="IL29" s="166"/>
      <c r="IM29" s="166"/>
      <c r="IN29" s="166"/>
      <c r="IO29" s="166"/>
      <c r="IP29" s="166"/>
      <c r="IQ29" s="166"/>
      <c r="IR29" s="166"/>
      <c r="IS29" s="166"/>
      <c r="IT29" s="166"/>
      <c r="IU29" s="166"/>
      <c r="IV29" s="166"/>
      <c r="IW29" s="166"/>
      <c r="IX29" s="166"/>
      <c r="IY29" s="166"/>
      <c r="IZ29" s="166"/>
      <c r="JA29" s="166"/>
      <c r="JB29" s="166"/>
      <c r="JC29" s="166"/>
      <c r="JD29" s="166"/>
      <c r="JE29" s="166"/>
      <c r="JF29" s="166"/>
      <c r="JG29" s="166"/>
      <c r="JH29" s="166"/>
      <c r="JI29" s="166"/>
      <c r="JJ29" s="166"/>
      <c r="JK29" s="166"/>
      <c r="JL29" s="166"/>
      <c r="JM29" s="166"/>
      <c r="JN29" s="166"/>
      <c r="JO29" s="166"/>
      <c r="JP29" s="166"/>
      <c r="JQ29" s="166"/>
      <c r="JR29" s="166"/>
      <c r="JS29" s="166"/>
      <c r="JT29" s="166"/>
      <c r="JU29" s="166"/>
    </row>
    <row r="30" spans="1:281" s="76" customFormat="1" ht="25.5" customHeight="1" x14ac:dyDescent="0.25">
      <c r="A30" s="77">
        <v>9</v>
      </c>
      <c r="B30" s="58" t="s">
        <v>57</v>
      </c>
      <c r="C30" s="62">
        <f>E30+G30+I30+M30</f>
        <v>22914445.864799999</v>
      </c>
      <c r="D30" s="28"/>
      <c r="E30" s="28">
        <f>E20*'1'!I28</f>
        <v>7984903.9871999994</v>
      </c>
      <c r="F30" s="28"/>
      <c r="G30" s="26">
        <f>G20*'1'!I28</f>
        <v>842986.01280000003</v>
      </c>
      <c r="H30" s="26"/>
      <c r="I30" s="26">
        <f>I20*'1'!I28</f>
        <v>1904568.3647999999</v>
      </c>
      <c r="J30" s="27"/>
      <c r="K30" s="27"/>
      <c r="L30" s="28">
        <v>850</v>
      </c>
      <c r="M30" s="62">
        <f>L30*M21</f>
        <v>12181987.5</v>
      </c>
      <c r="N30" s="27"/>
      <c r="O30" s="28"/>
      <c r="P30" s="27"/>
      <c r="Q30" s="27"/>
      <c r="R30" s="27"/>
      <c r="S30" s="27"/>
      <c r="T30" s="75" t="s">
        <v>76</v>
      </c>
      <c r="U30" s="75"/>
      <c r="V30" s="75"/>
      <c r="FM30" s="166"/>
      <c r="FN30" s="166"/>
      <c r="FO30" s="166"/>
      <c r="FP30" s="166"/>
      <c r="FQ30" s="166"/>
      <c r="FR30" s="166"/>
      <c r="FS30" s="166"/>
      <c r="FT30" s="166"/>
      <c r="FU30" s="166"/>
      <c r="FV30" s="166"/>
      <c r="FW30" s="166"/>
      <c r="FX30" s="166"/>
      <c r="FY30" s="166"/>
      <c r="FZ30" s="166"/>
      <c r="GA30" s="166"/>
      <c r="GB30" s="166"/>
      <c r="GC30" s="166"/>
      <c r="GD30" s="166"/>
      <c r="GE30" s="166"/>
      <c r="GF30" s="166"/>
      <c r="GG30" s="166"/>
      <c r="GH30" s="166"/>
      <c r="GI30" s="166"/>
      <c r="GJ30" s="166"/>
      <c r="GK30" s="166"/>
      <c r="GL30" s="166"/>
      <c r="GM30" s="166"/>
      <c r="GN30" s="166"/>
      <c r="GO30" s="166"/>
      <c r="GP30" s="166"/>
      <c r="GQ30" s="166"/>
      <c r="GR30" s="166"/>
      <c r="GS30" s="166"/>
      <c r="GT30" s="166"/>
      <c r="GU30" s="166"/>
      <c r="GV30" s="166"/>
      <c r="GW30" s="166"/>
      <c r="GX30" s="166"/>
      <c r="GY30" s="166"/>
      <c r="GZ30" s="166"/>
      <c r="HA30" s="166"/>
      <c r="HB30" s="166"/>
      <c r="HC30" s="166"/>
      <c r="HD30" s="166"/>
      <c r="HE30" s="166"/>
      <c r="HF30" s="166"/>
      <c r="HG30" s="166"/>
      <c r="HH30" s="166"/>
      <c r="HI30" s="166"/>
      <c r="HJ30" s="166"/>
      <c r="HK30" s="166"/>
      <c r="HL30" s="166"/>
      <c r="HM30" s="166"/>
      <c r="HN30" s="166"/>
      <c r="HO30" s="166"/>
      <c r="HP30" s="166"/>
      <c r="HQ30" s="166"/>
      <c r="HR30" s="166"/>
      <c r="HS30" s="166"/>
      <c r="HT30" s="166"/>
      <c r="HU30" s="166"/>
      <c r="HV30" s="166"/>
      <c r="HW30" s="166"/>
      <c r="HX30" s="166"/>
      <c r="HY30" s="166"/>
      <c r="HZ30" s="166"/>
      <c r="IA30" s="166"/>
      <c r="IB30" s="166"/>
      <c r="IC30" s="166"/>
      <c r="ID30" s="166"/>
      <c r="IE30" s="166"/>
      <c r="IF30" s="166"/>
      <c r="IG30" s="166"/>
      <c r="IH30" s="166"/>
      <c r="II30" s="166"/>
      <c r="IJ30" s="166"/>
      <c r="IK30" s="166"/>
      <c r="IL30" s="166"/>
      <c r="IM30" s="166"/>
      <c r="IN30" s="166"/>
      <c r="IO30" s="166"/>
      <c r="IP30" s="166"/>
      <c r="IQ30" s="166"/>
      <c r="IR30" s="166"/>
      <c r="IS30" s="166"/>
      <c r="IT30" s="166"/>
      <c r="IU30" s="166"/>
      <c r="IV30" s="166"/>
      <c r="IW30" s="166"/>
      <c r="IX30" s="166"/>
      <c r="IY30" s="166"/>
      <c r="IZ30" s="166"/>
      <c r="JA30" s="166"/>
      <c r="JB30" s="166"/>
      <c r="JC30" s="166"/>
      <c r="JD30" s="166"/>
      <c r="JE30" s="166"/>
      <c r="JF30" s="166"/>
      <c r="JG30" s="166"/>
      <c r="JH30" s="166"/>
      <c r="JI30" s="166"/>
      <c r="JJ30" s="166"/>
      <c r="JK30" s="166"/>
      <c r="JL30" s="166"/>
      <c r="JM30" s="166"/>
      <c r="JN30" s="166"/>
      <c r="JO30" s="166"/>
      <c r="JP30" s="166"/>
      <c r="JQ30" s="166"/>
      <c r="JR30" s="166"/>
      <c r="JS30" s="166"/>
      <c r="JT30" s="166"/>
      <c r="JU30" s="166"/>
    </row>
    <row r="31" spans="1:281" s="76" customFormat="1" ht="25.5" customHeight="1" x14ac:dyDescent="0.25">
      <c r="A31" s="77">
        <v>10</v>
      </c>
      <c r="B31" s="72" t="s">
        <v>45</v>
      </c>
      <c r="C31" s="62">
        <f t="shared" si="2"/>
        <v>18915506.444800001</v>
      </c>
      <c r="D31" s="28"/>
      <c r="E31" s="28">
        <f>E20*'1'!I29</f>
        <v>18915506.444800001</v>
      </c>
      <c r="F31" s="28"/>
      <c r="G31" s="28"/>
      <c r="H31" s="28"/>
      <c r="I31" s="28"/>
      <c r="J31" s="27"/>
      <c r="K31" s="27"/>
      <c r="L31" s="28"/>
      <c r="M31" s="56"/>
      <c r="N31" s="27"/>
      <c r="O31" s="28"/>
      <c r="P31" s="27"/>
      <c r="Q31" s="27"/>
      <c r="R31" s="27"/>
      <c r="S31" s="27"/>
      <c r="T31" s="75" t="s">
        <v>76</v>
      </c>
      <c r="U31" s="75"/>
      <c r="V31" s="75"/>
      <c r="FM31" s="166"/>
      <c r="FN31" s="166"/>
      <c r="FO31" s="166"/>
      <c r="FP31" s="166"/>
      <c r="FQ31" s="166"/>
      <c r="FR31" s="166"/>
      <c r="FS31" s="166"/>
      <c r="FT31" s="166"/>
      <c r="FU31" s="166"/>
      <c r="FV31" s="166"/>
      <c r="FW31" s="166"/>
      <c r="FX31" s="166"/>
      <c r="FY31" s="166"/>
      <c r="FZ31" s="166"/>
      <c r="GA31" s="166"/>
      <c r="GB31" s="166"/>
      <c r="GC31" s="166"/>
      <c r="GD31" s="166"/>
      <c r="GE31" s="166"/>
      <c r="GF31" s="166"/>
      <c r="GG31" s="166"/>
      <c r="GH31" s="166"/>
      <c r="GI31" s="166"/>
      <c r="GJ31" s="166"/>
      <c r="GK31" s="166"/>
      <c r="GL31" s="166"/>
      <c r="GM31" s="166"/>
      <c r="GN31" s="166"/>
      <c r="GO31" s="166"/>
      <c r="GP31" s="166"/>
      <c r="GQ31" s="166"/>
      <c r="GR31" s="166"/>
      <c r="GS31" s="166"/>
      <c r="GT31" s="166"/>
      <c r="GU31" s="166"/>
      <c r="GV31" s="166"/>
      <c r="GW31" s="166"/>
      <c r="GX31" s="166"/>
      <c r="GY31" s="166"/>
      <c r="GZ31" s="166"/>
      <c r="HA31" s="166"/>
      <c r="HB31" s="166"/>
      <c r="HC31" s="166"/>
      <c r="HD31" s="166"/>
      <c r="HE31" s="166"/>
      <c r="HF31" s="166"/>
      <c r="HG31" s="166"/>
      <c r="HH31" s="166"/>
      <c r="HI31" s="166"/>
      <c r="HJ31" s="166"/>
      <c r="HK31" s="166"/>
      <c r="HL31" s="166"/>
      <c r="HM31" s="166"/>
      <c r="HN31" s="166"/>
      <c r="HO31" s="166"/>
      <c r="HP31" s="166"/>
      <c r="HQ31" s="166"/>
      <c r="HR31" s="166"/>
      <c r="HS31" s="166"/>
      <c r="HT31" s="166"/>
      <c r="HU31" s="166"/>
      <c r="HV31" s="166"/>
      <c r="HW31" s="166"/>
      <c r="HX31" s="166"/>
      <c r="HY31" s="166"/>
      <c r="HZ31" s="166"/>
      <c r="IA31" s="166"/>
      <c r="IB31" s="166"/>
      <c r="IC31" s="166"/>
      <c r="ID31" s="166"/>
      <c r="IE31" s="166"/>
      <c r="IF31" s="166"/>
      <c r="IG31" s="166"/>
      <c r="IH31" s="166"/>
      <c r="II31" s="166"/>
      <c r="IJ31" s="166"/>
      <c r="IK31" s="166"/>
      <c r="IL31" s="166"/>
      <c r="IM31" s="166"/>
      <c r="IN31" s="166"/>
      <c r="IO31" s="166"/>
      <c r="IP31" s="166"/>
      <c r="IQ31" s="166"/>
      <c r="IR31" s="166"/>
      <c r="IS31" s="166"/>
      <c r="IT31" s="166"/>
      <c r="IU31" s="166"/>
      <c r="IV31" s="166"/>
      <c r="IW31" s="166"/>
      <c r="IX31" s="166"/>
      <c r="IY31" s="166"/>
      <c r="IZ31" s="166"/>
      <c r="JA31" s="166"/>
      <c r="JB31" s="166"/>
      <c r="JC31" s="166"/>
      <c r="JD31" s="166"/>
      <c r="JE31" s="166"/>
      <c r="JF31" s="166"/>
      <c r="JG31" s="166"/>
      <c r="JH31" s="166"/>
      <c r="JI31" s="166"/>
      <c r="JJ31" s="166"/>
      <c r="JK31" s="166"/>
      <c r="JL31" s="166"/>
      <c r="JM31" s="166"/>
      <c r="JN31" s="166"/>
      <c r="JO31" s="166"/>
      <c r="JP31" s="166"/>
      <c r="JQ31" s="166"/>
      <c r="JR31" s="166"/>
      <c r="JS31" s="166"/>
      <c r="JT31" s="166"/>
      <c r="JU31" s="166"/>
    </row>
    <row r="32" spans="1:281" s="76" customFormat="1" ht="25.5" customHeight="1" x14ac:dyDescent="0.25">
      <c r="A32" s="77">
        <v>11</v>
      </c>
      <c r="B32" s="58" t="s">
        <v>103</v>
      </c>
      <c r="C32" s="56">
        <f>SUM(D32:I32,K32,M32,O32,Q32,S32)</f>
        <v>360000</v>
      </c>
      <c r="D32" s="133">
        <v>70000</v>
      </c>
      <c r="E32" s="141"/>
      <c r="F32" s="141"/>
      <c r="G32" s="141">
        <v>70000</v>
      </c>
      <c r="H32" s="141"/>
      <c r="I32" s="141">
        <v>70000</v>
      </c>
      <c r="J32" s="80"/>
      <c r="K32" s="142"/>
      <c r="L32" s="141"/>
      <c r="M32" s="142">
        <v>150000</v>
      </c>
      <c r="N32" s="134"/>
      <c r="O32" s="133"/>
      <c r="P32" s="134"/>
      <c r="Q32" s="134"/>
      <c r="R32" s="134"/>
      <c r="S32" s="135"/>
      <c r="T32" s="75" t="s">
        <v>76</v>
      </c>
      <c r="U32" s="75"/>
      <c r="V32" s="75"/>
      <c r="FM32" s="166"/>
      <c r="FN32" s="166"/>
      <c r="FO32" s="166"/>
      <c r="FP32" s="166"/>
      <c r="FQ32" s="166"/>
      <c r="FR32" s="166"/>
      <c r="FS32" s="166"/>
      <c r="FT32" s="166"/>
      <c r="FU32" s="166"/>
      <c r="FV32" s="166"/>
      <c r="FW32" s="166"/>
      <c r="FX32" s="166"/>
      <c r="FY32" s="166"/>
      <c r="FZ32" s="166"/>
      <c r="GA32" s="166"/>
      <c r="GB32" s="166"/>
      <c r="GC32" s="166"/>
      <c r="GD32" s="166"/>
      <c r="GE32" s="166"/>
      <c r="GF32" s="166"/>
      <c r="GG32" s="166"/>
      <c r="GH32" s="166"/>
      <c r="GI32" s="166"/>
      <c r="GJ32" s="166"/>
      <c r="GK32" s="166"/>
      <c r="GL32" s="166"/>
      <c r="GM32" s="166"/>
      <c r="GN32" s="166"/>
      <c r="GO32" s="166"/>
      <c r="GP32" s="166"/>
      <c r="GQ32" s="166"/>
      <c r="GR32" s="166"/>
      <c r="GS32" s="166"/>
      <c r="GT32" s="166"/>
      <c r="GU32" s="166"/>
      <c r="GV32" s="166"/>
      <c r="GW32" s="166"/>
      <c r="GX32" s="166"/>
      <c r="GY32" s="166"/>
      <c r="GZ32" s="166"/>
      <c r="HA32" s="166"/>
      <c r="HB32" s="166"/>
      <c r="HC32" s="166"/>
      <c r="HD32" s="166"/>
      <c r="HE32" s="166"/>
      <c r="HF32" s="166"/>
      <c r="HG32" s="166"/>
      <c r="HH32" s="166"/>
      <c r="HI32" s="166"/>
      <c r="HJ32" s="166"/>
      <c r="HK32" s="166"/>
      <c r="HL32" s="166"/>
      <c r="HM32" s="166"/>
      <c r="HN32" s="166"/>
      <c r="HO32" s="166"/>
      <c r="HP32" s="166"/>
      <c r="HQ32" s="166"/>
      <c r="HR32" s="166"/>
      <c r="HS32" s="166"/>
      <c r="HT32" s="166"/>
      <c r="HU32" s="166"/>
      <c r="HV32" s="166"/>
      <c r="HW32" s="166"/>
      <c r="HX32" s="166"/>
      <c r="HY32" s="166"/>
      <c r="HZ32" s="166"/>
      <c r="IA32" s="166"/>
      <c r="IB32" s="166"/>
      <c r="IC32" s="166"/>
      <c r="ID32" s="166"/>
      <c r="IE32" s="166"/>
      <c r="IF32" s="166"/>
      <c r="IG32" s="166"/>
      <c r="IH32" s="166"/>
      <c r="II32" s="166"/>
      <c r="IJ32" s="166"/>
      <c r="IK32" s="166"/>
      <c r="IL32" s="166"/>
      <c r="IM32" s="166"/>
      <c r="IN32" s="166"/>
      <c r="IO32" s="166"/>
      <c r="IP32" s="166"/>
      <c r="IQ32" s="166"/>
      <c r="IR32" s="166"/>
      <c r="IS32" s="166"/>
      <c r="IT32" s="166"/>
      <c r="IU32" s="166"/>
      <c r="IV32" s="166"/>
      <c r="IW32" s="166"/>
      <c r="IX32" s="166"/>
      <c r="IY32" s="166"/>
      <c r="IZ32" s="166"/>
      <c r="JA32" s="166"/>
      <c r="JB32" s="166"/>
      <c r="JC32" s="166"/>
      <c r="JD32" s="166"/>
      <c r="JE32" s="166"/>
      <c r="JF32" s="166"/>
      <c r="JG32" s="166"/>
      <c r="JH32" s="166"/>
      <c r="JI32" s="166"/>
      <c r="JJ32" s="166"/>
      <c r="JK32" s="166"/>
      <c r="JL32" s="166"/>
      <c r="JM32" s="166"/>
      <c r="JN32" s="166"/>
      <c r="JO32" s="166"/>
      <c r="JP32" s="166"/>
      <c r="JQ32" s="166"/>
      <c r="JR32" s="166"/>
      <c r="JS32" s="166"/>
      <c r="JT32" s="166"/>
      <c r="JU32" s="166"/>
    </row>
    <row r="33" spans="1:281" s="82" customFormat="1" ht="23.25" customHeight="1" x14ac:dyDescent="0.25">
      <c r="A33" s="103">
        <v>12</v>
      </c>
      <c r="B33" s="136" t="s">
        <v>102</v>
      </c>
      <c r="C33" s="56">
        <f t="shared" si="2"/>
        <v>210000</v>
      </c>
      <c r="D33" s="137">
        <v>70000</v>
      </c>
      <c r="E33" s="143">
        <v>70000</v>
      </c>
      <c r="F33" s="144"/>
      <c r="G33" s="62">
        <v>70000</v>
      </c>
      <c r="H33" s="144"/>
      <c r="I33" s="144"/>
      <c r="J33" s="145"/>
      <c r="K33" s="144"/>
      <c r="L33" s="145"/>
      <c r="M33" s="144"/>
      <c r="N33" s="139"/>
      <c r="O33" s="138"/>
      <c r="P33" s="139"/>
      <c r="Q33" s="138"/>
      <c r="R33" s="139"/>
      <c r="S33" s="140"/>
      <c r="T33" s="75" t="s">
        <v>76</v>
      </c>
      <c r="U33" s="105"/>
      <c r="V33" s="105"/>
      <c r="FM33" s="167"/>
      <c r="FN33" s="167"/>
      <c r="FO33" s="167"/>
      <c r="FP33" s="167"/>
      <c r="FQ33" s="167"/>
      <c r="FR33" s="167"/>
      <c r="FS33" s="167"/>
      <c r="FT33" s="167"/>
      <c r="FU33" s="167"/>
      <c r="FV33" s="167"/>
      <c r="FW33" s="167"/>
      <c r="FX33" s="167"/>
      <c r="FY33" s="167"/>
      <c r="FZ33" s="167"/>
      <c r="GA33" s="167"/>
      <c r="GB33" s="167"/>
      <c r="GC33" s="167"/>
      <c r="GD33" s="167"/>
      <c r="GE33" s="167"/>
      <c r="GF33" s="167"/>
      <c r="GG33" s="167"/>
      <c r="GH33" s="167"/>
      <c r="GI33" s="167"/>
      <c r="GJ33" s="167"/>
      <c r="GK33" s="167"/>
      <c r="GL33" s="167"/>
      <c r="GM33" s="167"/>
      <c r="GN33" s="167"/>
      <c r="GO33" s="167"/>
      <c r="GP33" s="167"/>
      <c r="GQ33" s="167"/>
      <c r="GR33" s="167"/>
      <c r="GS33" s="167"/>
      <c r="GT33" s="167"/>
      <c r="GU33" s="167"/>
      <c r="GV33" s="167"/>
      <c r="GW33" s="167"/>
      <c r="GX33" s="167"/>
      <c r="GY33" s="167"/>
      <c r="GZ33" s="167"/>
      <c r="HA33" s="167"/>
      <c r="HB33" s="167"/>
      <c r="HC33" s="167"/>
      <c r="HD33" s="167"/>
      <c r="HE33" s="167"/>
      <c r="HF33" s="167"/>
      <c r="HG33" s="167"/>
      <c r="HH33" s="167"/>
      <c r="HI33" s="167"/>
      <c r="HJ33" s="167"/>
      <c r="HK33" s="167"/>
      <c r="HL33" s="167"/>
      <c r="HM33" s="167"/>
      <c r="HN33" s="167"/>
      <c r="HO33" s="167"/>
      <c r="HP33" s="167"/>
      <c r="HQ33" s="167"/>
      <c r="HR33" s="167"/>
      <c r="HS33" s="167"/>
      <c r="HT33" s="167"/>
      <c r="HU33" s="167"/>
      <c r="HV33" s="167"/>
      <c r="HW33" s="167"/>
      <c r="HX33" s="167"/>
      <c r="HY33" s="167"/>
      <c r="HZ33" s="167"/>
      <c r="IA33" s="167"/>
      <c r="IB33" s="167"/>
      <c r="IC33" s="167"/>
      <c r="ID33" s="167"/>
      <c r="IE33" s="167"/>
      <c r="IF33" s="167"/>
      <c r="IG33" s="167"/>
      <c r="IH33" s="167"/>
      <c r="II33" s="167"/>
      <c r="IJ33" s="167"/>
      <c r="IK33" s="167"/>
      <c r="IL33" s="167"/>
      <c r="IM33" s="167"/>
      <c r="IN33" s="167"/>
      <c r="IO33" s="167"/>
      <c r="IP33" s="167"/>
      <c r="IQ33" s="167"/>
      <c r="IR33" s="167"/>
      <c r="IS33" s="167"/>
      <c r="IT33" s="167"/>
      <c r="IU33" s="167"/>
      <c r="IV33" s="167"/>
      <c r="IW33" s="167"/>
      <c r="IX33" s="167"/>
      <c r="IY33" s="167"/>
      <c r="IZ33" s="167"/>
      <c r="JA33" s="167"/>
      <c r="JB33" s="167"/>
      <c r="JC33" s="167"/>
      <c r="JD33" s="167"/>
      <c r="JE33" s="167"/>
      <c r="JF33" s="167"/>
      <c r="JG33" s="167"/>
      <c r="JH33" s="167"/>
      <c r="JI33" s="167"/>
      <c r="JJ33" s="167"/>
      <c r="JK33" s="167"/>
      <c r="JL33" s="167"/>
      <c r="JM33" s="167"/>
      <c r="JN33" s="167"/>
      <c r="JO33" s="167"/>
      <c r="JP33" s="167"/>
      <c r="JQ33" s="167"/>
      <c r="JR33" s="167"/>
      <c r="JS33" s="167"/>
      <c r="JT33" s="167"/>
      <c r="JU33" s="167"/>
    </row>
    <row r="34" spans="1:281" s="82" customFormat="1" ht="23.25" customHeight="1" x14ac:dyDescent="0.25">
      <c r="A34" s="103">
        <v>13</v>
      </c>
      <c r="B34" s="58" t="s">
        <v>101</v>
      </c>
      <c r="C34" s="56">
        <f t="shared" si="2"/>
        <v>150000</v>
      </c>
      <c r="D34" s="137"/>
      <c r="E34" s="143"/>
      <c r="F34" s="144"/>
      <c r="G34" s="62"/>
      <c r="H34" s="144"/>
      <c r="I34" s="144"/>
      <c r="J34" s="145"/>
      <c r="K34" s="144"/>
      <c r="L34" s="145"/>
      <c r="M34" s="142">
        <v>150000</v>
      </c>
      <c r="N34" s="139"/>
      <c r="O34" s="138"/>
      <c r="P34" s="139"/>
      <c r="Q34" s="138"/>
      <c r="R34" s="139"/>
      <c r="S34" s="140"/>
      <c r="T34" s="75" t="s">
        <v>100</v>
      </c>
      <c r="U34" s="105"/>
      <c r="V34" s="105"/>
      <c r="FM34" s="167"/>
      <c r="FN34" s="167"/>
      <c r="FO34" s="167"/>
      <c r="FP34" s="167"/>
      <c r="FQ34" s="167"/>
      <c r="FR34" s="167"/>
      <c r="FS34" s="167"/>
      <c r="FT34" s="167"/>
      <c r="FU34" s="167"/>
      <c r="FV34" s="167"/>
      <c r="FW34" s="167"/>
      <c r="FX34" s="167"/>
      <c r="FY34" s="167"/>
      <c r="FZ34" s="167"/>
      <c r="GA34" s="167"/>
      <c r="GB34" s="167"/>
      <c r="GC34" s="167"/>
      <c r="GD34" s="167"/>
      <c r="GE34" s="167"/>
      <c r="GF34" s="167"/>
      <c r="GG34" s="167"/>
      <c r="GH34" s="167"/>
      <c r="GI34" s="167"/>
      <c r="GJ34" s="167"/>
      <c r="GK34" s="167"/>
      <c r="GL34" s="167"/>
      <c r="GM34" s="167"/>
      <c r="GN34" s="167"/>
      <c r="GO34" s="167"/>
      <c r="GP34" s="167"/>
      <c r="GQ34" s="167"/>
      <c r="GR34" s="167"/>
      <c r="GS34" s="167"/>
      <c r="GT34" s="167"/>
      <c r="GU34" s="167"/>
      <c r="GV34" s="167"/>
      <c r="GW34" s="167"/>
      <c r="GX34" s="167"/>
      <c r="GY34" s="167"/>
      <c r="GZ34" s="167"/>
      <c r="HA34" s="167"/>
      <c r="HB34" s="167"/>
      <c r="HC34" s="167"/>
      <c r="HD34" s="167"/>
      <c r="HE34" s="167"/>
      <c r="HF34" s="167"/>
      <c r="HG34" s="167"/>
      <c r="HH34" s="167"/>
      <c r="HI34" s="167"/>
      <c r="HJ34" s="167"/>
      <c r="HK34" s="167"/>
      <c r="HL34" s="167"/>
      <c r="HM34" s="167"/>
      <c r="HN34" s="167"/>
      <c r="HO34" s="167"/>
      <c r="HP34" s="167"/>
      <c r="HQ34" s="167"/>
      <c r="HR34" s="167"/>
      <c r="HS34" s="167"/>
      <c r="HT34" s="167"/>
      <c r="HU34" s="167"/>
      <c r="HV34" s="167"/>
      <c r="HW34" s="167"/>
      <c r="HX34" s="167"/>
      <c r="HY34" s="167"/>
      <c r="HZ34" s="167"/>
      <c r="IA34" s="167"/>
      <c r="IB34" s="167"/>
      <c r="IC34" s="167"/>
      <c r="ID34" s="167"/>
      <c r="IE34" s="167"/>
      <c r="IF34" s="167"/>
      <c r="IG34" s="167"/>
      <c r="IH34" s="167"/>
      <c r="II34" s="167"/>
      <c r="IJ34" s="167"/>
      <c r="IK34" s="167"/>
      <c r="IL34" s="167"/>
      <c r="IM34" s="167"/>
      <c r="IN34" s="167"/>
      <c r="IO34" s="167"/>
      <c r="IP34" s="167"/>
      <c r="IQ34" s="167"/>
      <c r="IR34" s="167"/>
      <c r="IS34" s="167"/>
      <c r="IT34" s="167"/>
      <c r="IU34" s="167"/>
      <c r="IV34" s="167"/>
      <c r="IW34" s="167"/>
      <c r="IX34" s="167"/>
      <c r="IY34" s="167"/>
      <c r="IZ34" s="167"/>
      <c r="JA34" s="167"/>
      <c r="JB34" s="167"/>
      <c r="JC34" s="167"/>
      <c r="JD34" s="167"/>
      <c r="JE34" s="167"/>
      <c r="JF34" s="167"/>
      <c r="JG34" s="167"/>
      <c r="JH34" s="167"/>
      <c r="JI34" s="167"/>
      <c r="JJ34" s="167"/>
      <c r="JK34" s="167"/>
      <c r="JL34" s="167"/>
      <c r="JM34" s="167"/>
      <c r="JN34" s="167"/>
      <c r="JO34" s="167"/>
      <c r="JP34" s="167"/>
      <c r="JQ34" s="167"/>
      <c r="JR34" s="167"/>
      <c r="JS34" s="167"/>
      <c r="JT34" s="167"/>
      <c r="JU34" s="167"/>
    </row>
    <row r="35" spans="1:281" s="93" customFormat="1" ht="23.25" customHeight="1" x14ac:dyDescent="0.25">
      <c r="A35" s="94">
        <v>14</v>
      </c>
      <c r="B35" s="45" t="s">
        <v>109</v>
      </c>
      <c r="C35" s="48">
        <f t="shared" ref="C35" si="3">SUM(D35:I35,K35,M35,O35,Q35,S35)</f>
        <v>150000</v>
      </c>
      <c r="D35" s="99"/>
      <c r="E35" s="99"/>
      <c r="F35" s="100"/>
      <c r="G35" s="97"/>
      <c r="H35" s="100"/>
      <c r="I35" s="100"/>
      <c r="J35" s="101"/>
      <c r="K35" s="100"/>
      <c r="L35" s="101"/>
      <c r="M35" s="98">
        <v>150000</v>
      </c>
      <c r="N35" s="101"/>
      <c r="O35" s="100"/>
      <c r="P35" s="101"/>
      <c r="Q35" s="100"/>
      <c r="R35" s="101"/>
      <c r="S35" s="102"/>
      <c r="T35" s="74" t="s">
        <v>110</v>
      </c>
      <c r="U35" s="92"/>
      <c r="V35" s="92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  <c r="IP35" s="168"/>
      <c r="IQ35" s="168"/>
      <c r="IR35" s="168"/>
      <c r="IS35" s="168"/>
      <c r="IT35" s="168"/>
      <c r="IU35" s="168"/>
      <c r="IV35" s="168"/>
      <c r="IW35" s="168"/>
      <c r="IX35" s="168"/>
      <c r="IY35" s="168"/>
      <c r="IZ35" s="168"/>
      <c r="JA35" s="168"/>
      <c r="JB35" s="168"/>
      <c r="JC35" s="168"/>
      <c r="JD35" s="168"/>
      <c r="JE35" s="168"/>
      <c r="JF35" s="168"/>
      <c r="JG35" s="168"/>
      <c r="JH35" s="168"/>
      <c r="JI35" s="168"/>
      <c r="JJ35" s="168"/>
      <c r="JK35" s="168"/>
      <c r="JL35" s="168"/>
      <c r="JM35" s="168"/>
      <c r="JN35" s="168"/>
      <c r="JO35" s="168"/>
      <c r="JP35" s="168"/>
      <c r="JQ35" s="168"/>
      <c r="JR35" s="168"/>
      <c r="JS35" s="168"/>
      <c r="JT35" s="168"/>
      <c r="JU35" s="168"/>
    </row>
    <row r="36" spans="1:281" s="82" customFormat="1" ht="23.25" customHeight="1" x14ac:dyDescent="0.25">
      <c r="A36" s="103"/>
      <c r="B36" s="37" t="s">
        <v>26</v>
      </c>
      <c r="C36" s="104">
        <f t="shared" ref="C36:I36" si="4">SUM(C22:C34)</f>
        <v>164596845.59459999</v>
      </c>
      <c r="D36" s="104">
        <f t="shared" si="4"/>
        <v>140000</v>
      </c>
      <c r="E36" s="104">
        <f t="shared" si="4"/>
        <v>31514252.671999998</v>
      </c>
      <c r="F36" s="104">
        <f t="shared" si="4"/>
        <v>0</v>
      </c>
      <c r="G36" s="104">
        <f t="shared" si="4"/>
        <v>1462690.6477999999</v>
      </c>
      <c r="H36" s="104">
        <f t="shared" si="4"/>
        <v>811689.52500000002</v>
      </c>
      <c r="I36" s="104">
        <f t="shared" si="4"/>
        <v>3058370.7747999998</v>
      </c>
      <c r="J36" s="104" t="s">
        <v>105</v>
      </c>
      <c r="K36" s="104">
        <f>SUM(K22:K34)</f>
        <v>0</v>
      </c>
      <c r="L36" s="104" t="s">
        <v>105</v>
      </c>
      <c r="M36" s="104">
        <v>121729994.98</v>
      </c>
      <c r="N36" s="104" t="s">
        <v>105</v>
      </c>
      <c r="O36" s="104">
        <f>SUM(O22:O34)</f>
        <v>0</v>
      </c>
      <c r="P36" s="104" t="s">
        <v>105</v>
      </c>
      <c r="Q36" s="104">
        <f>SUM(Q22:Q34)</f>
        <v>6029847</v>
      </c>
      <c r="R36" s="104" t="s">
        <v>105</v>
      </c>
      <c r="S36" s="104">
        <f>SUM(S22:S34)</f>
        <v>0</v>
      </c>
      <c r="T36" s="75"/>
      <c r="U36" s="105"/>
      <c r="V36" s="105"/>
      <c r="FM36" s="167"/>
      <c r="FN36" s="167"/>
      <c r="FO36" s="167"/>
      <c r="FP36" s="167"/>
      <c r="FQ36" s="167"/>
      <c r="FR36" s="167"/>
      <c r="FS36" s="167"/>
      <c r="FT36" s="167"/>
      <c r="FU36" s="167"/>
      <c r="FV36" s="167"/>
      <c r="FW36" s="167"/>
      <c r="FX36" s="167"/>
      <c r="FY36" s="167"/>
      <c r="FZ36" s="167"/>
      <c r="GA36" s="167"/>
      <c r="GB36" s="167"/>
      <c r="GC36" s="167"/>
      <c r="GD36" s="167"/>
      <c r="GE36" s="167"/>
      <c r="GF36" s="167"/>
      <c r="GG36" s="167"/>
      <c r="GH36" s="167"/>
      <c r="GI36" s="167"/>
      <c r="GJ36" s="167"/>
      <c r="GK36" s="167"/>
      <c r="GL36" s="167"/>
      <c r="GM36" s="167"/>
      <c r="GN36" s="167"/>
      <c r="GO36" s="167"/>
      <c r="GP36" s="167"/>
      <c r="GQ36" s="167"/>
      <c r="GR36" s="167"/>
      <c r="GS36" s="167"/>
      <c r="GT36" s="167"/>
      <c r="GU36" s="167"/>
      <c r="GV36" s="167"/>
      <c r="GW36" s="167"/>
      <c r="GX36" s="167"/>
      <c r="GY36" s="167"/>
      <c r="GZ36" s="167"/>
      <c r="HA36" s="167"/>
      <c r="HB36" s="167"/>
      <c r="HC36" s="167"/>
      <c r="HD36" s="167"/>
      <c r="HE36" s="167"/>
      <c r="HF36" s="167"/>
      <c r="HG36" s="167"/>
      <c r="HH36" s="167"/>
      <c r="HI36" s="167"/>
      <c r="HJ36" s="167"/>
      <c r="HK36" s="167"/>
      <c r="HL36" s="167"/>
      <c r="HM36" s="167"/>
      <c r="HN36" s="167"/>
      <c r="HO36" s="167"/>
      <c r="HP36" s="167"/>
      <c r="HQ36" s="167"/>
      <c r="HR36" s="167"/>
      <c r="HS36" s="167"/>
      <c r="HT36" s="167"/>
      <c r="HU36" s="167"/>
      <c r="HV36" s="167"/>
      <c r="HW36" s="167"/>
      <c r="HX36" s="167"/>
      <c r="HY36" s="167"/>
      <c r="HZ36" s="167"/>
      <c r="IA36" s="167"/>
      <c r="IB36" s="167"/>
      <c r="IC36" s="167"/>
      <c r="ID36" s="167"/>
      <c r="IE36" s="167"/>
      <c r="IF36" s="167"/>
      <c r="IG36" s="167"/>
      <c r="IH36" s="167"/>
      <c r="II36" s="167"/>
      <c r="IJ36" s="167"/>
      <c r="IK36" s="167"/>
      <c r="IL36" s="167"/>
      <c r="IM36" s="167"/>
      <c r="IN36" s="167"/>
      <c r="IO36" s="167"/>
      <c r="IP36" s="167"/>
      <c r="IQ36" s="167"/>
      <c r="IR36" s="167"/>
      <c r="IS36" s="167"/>
      <c r="IT36" s="167"/>
      <c r="IU36" s="167"/>
      <c r="IV36" s="167"/>
      <c r="IW36" s="167"/>
      <c r="IX36" s="167"/>
      <c r="IY36" s="167"/>
      <c r="IZ36" s="167"/>
      <c r="JA36" s="167"/>
      <c r="JB36" s="167"/>
      <c r="JC36" s="167"/>
      <c r="JD36" s="167"/>
      <c r="JE36" s="167"/>
      <c r="JF36" s="167"/>
      <c r="JG36" s="167"/>
      <c r="JH36" s="167"/>
      <c r="JI36" s="167"/>
      <c r="JJ36" s="167"/>
      <c r="JK36" s="167"/>
      <c r="JL36" s="167"/>
      <c r="JM36" s="167"/>
      <c r="JN36" s="167"/>
      <c r="JO36" s="167"/>
      <c r="JP36" s="167"/>
      <c r="JQ36" s="167"/>
      <c r="JR36" s="167"/>
      <c r="JS36" s="167"/>
      <c r="JT36" s="167"/>
      <c r="JU36" s="167"/>
    </row>
    <row r="37" spans="1:281" s="31" customFormat="1" ht="23.25" customHeight="1" x14ac:dyDescent="0.25">
      <c r="A37" s="189" t="s">
        <v>43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9"/>
      <c r="T37" s="43"/>
      <c r="U37" s="43"/>
      <c r="V37" s="43"/>
      <c r="FM37" s="169"/>
      <c r="FN37" s="169"/>
      <c r="FO37" s="169"/>
      <c r="FP37" s="169"/>
      <c r="FQ37" s="169"/>
      <c r="FR37" s="169"/>
      <c r="FS37" s="169"/>
      <c r="FT37" s="169"/>
      <c r="FU37" s="169"/>
      <c r="FV37" s="169"/>
      <c r="FW37" s="169"/>
      <c r="FX37" s="169"/>
      <c r="FY37" s="169"/>
      <c r="FZ37" s="169"/>
      <c r="GA37" s="169"/>
      <c r="GB37" s="169"/>
      <c r="GC37" s="169"/>
      <c r="GD37" s="169"/>
      <c r="GE37" s="169"/>
      <c r="GF37" s="169"/>
      <c r="GG37" s="169"/>
      <c r="GH37" s="169"/>
      <c r="GI37" s="169"/>
      <c r="GJ37" s="169"/>
      <c r="GK37" s="169"/>
      <c r="GL37" s="169"/>
      <c r="GM37" s="169"/>
      <c r="GN37" s="169"/>
      <c r="GO37" s="169"/>
      <c r="GP37" s="169"/>
      <c r="GQ37" s="169"/>
      <c r="GR37" s="169"/>
      <c r="GS37" s="169"/>
      <c r="GT37" s="169"/>
      <c r="GU37" s="169"/>
      <c r="GV37" s="169"/>
      <c r="GW37" s="169"/>
      <c r="GX37" s="169"/>
      <c r="GY37" s="169"/>
      <c r="GZ37" s="169"/>
      <c r="HA37" s="169"/>
      <c r="HB37" s="169"/>
      <c r="HC37" s="169"/>
      <c r="HD37" s="169"/>
      <c r="HE37" s="169"/>
      <c r="HF37" s="169"/>
      <c r="HG37" s="169"/>
      <c r="HH37" s="169"/>
      <c r="HI37" s="169"/>
      <c r="HJ37" s="169"/>
      <c r="HK37" s="169"/>
      <c r="HL37" s="169"/>
      <c r="HM37" s="169"/>
      <c r="HN37" s="169"/>
      <c r="HO37" s="169"/>
      <c r="HP37" s="169"/>
      <c r="HQ37" s="169"/>
      <c r="HR37" s="169"/>
      <c r="HS37" s="169"/>
      <c r="HT37" s="169"/>
      <c r="HU37" s="169"/>
      <c r="HV37" s="169"/>
      <c r="HW37" s="169"/>
      <c r="HX37" s="169"/>
      <c r="HY37" s="169"/>
      <c r="HZ37" s="169"/>
      <c r="IA37" s="169"/>
      <c r="IB37" s="169"/>
      <c r="IC37" s="169"/>
      <c r="ID37" s="169"/>
      <c r="IE37" s="169"/>
      <c r="IF37" s="169"/>
      <c r="IG37" s="169"/>
      <c r="IH37" s="169"/>
      <c r="II37" s="169"/>
      <c r="IJ37" s="169"/>
      <c r="IK37" s="169"/>
      <c r="IL37" s="169"/>
      <c r="IM37" s="169"/>
      <c r="IN37" s="169"/>
      <c r="IO37" s="169"/>
      <c r="IP37" s="169"/>
      <c r="IQ37" s="169"/>
      <c r="IR37" s="169"/>
      <c r="IS37" s="169"/>
      <c r="IT37" s="169"/>
      <c r="IU37" s="169"/>
      <c r="IV37" s="169"/>
      <c r="IW37" s="169"/>
      <c r="IX37" s="169"/>
      <c r="IY37" s="169"/>
      <c r="IZ37" s="169"/>
      <c r="JA37" s="169"/>
      <c r="JB37" s="169"/>
      <c r="JC37" s="169"/>
      <c r="JD37" s="169"/>
      <c r="JE37" s="169"/>
      <c r="JF37" s="169"/>
      <c r="JG37" s="169"/>
      <c r="JH37" s="169"/>
      <c r="JI37" s="169"/>
      <c r="JJ37" s="169"/>
      <c r="JK37" s="169"/>
      <c r="JL37" s="169"/>
      <c r="JM37" s="169"/>
      <c r="JN37" s="169"/>
      <c r="JO37" s="169"/>
      <c r="JP37" s="169"/>
      <c r="JQ37" s="169"/>
      <c r="JR37" s="169"/>
      <c r="JS37" s="169"/>
      <c r="JT37" s="169"/>
      <c r="JU37" s="169"/>
    </row>
    <row r="38" spans="1:281" s="111" customFormat="1" ht="24" customHeight="1" x14ac:dyDescent="0.25">
      <c r="A38" s="106"/>
      <c r="B38" s="107" t="s">
        <v>106</v>
      </c>
      <c r="C38" s="108"/>
      <c r="D38" s="203">
        <v>1221.71</v>
      </c>
      <c r="E38" s="203">
        <v>4090.04</v>
      </c>
      <c r="F38" s="203">
        <v>1335.2</v>
      </c>
      <c r="G38" s="203">
        <v>431.8</v>
      </c>
      <c r="H38" s="203">
        <v>730.62</v>
      </c>
      <c r="I38" s="203">
        <v>975.57</v>
      </c>
      <c r="J38" s="108"/>
      <c r="K38" s="108"/>
      <c r="L38" s="110" t="s">
        <v>107</v>
      </c>
      <c r="M38" s="110">
        <v>19579.599999999999</v>
      </c>
      <c r="N38" s="110"/>
      <c r="O38" s="187">
        <v>925.4</v>
      </c>
      <c r="P38" s="203"/>
      <c r="Q38" s="187">
        <v>6974.53</v>
      </c>
      <c r="R38" s="187"/>
      <c r="S38" s="206">
        <v>6228.84</v>
      </c>
      <c r="T38" s="160"/>
      <c r="U38" s="161"/>
      <c r="V38" s="162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FL38" s="165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</row>
    <row r="39" spans="1:281" s="111" customFormat="1" ht="21" customHeight="1" x14ac:dyDescent="0.25">
      <c r="A39" s="112"/>
      <c r="B39" s="112"/>
      <c r="C39" s="113"/>
      <c r="D39" s="204"/>
      <c r="E39" s="205"/>
      <c r="F39" s="205"/>
      <c r="G39" s="205"/>
      <c r="H39" s="205"/>
      <c r="I39" s="205"/>
      <c r="J39" s="113"/>
      <c r="K39" s="113"/>
      <c r="L39" s="110" t="s">
        <v>108</v>
      </c>
      <c r="M39" s="110">
        <v>14919.35</v>
      </c>
      <c r="N39" s="115"/>
      <c r="O39" s="188"/>
      <c r="P39" s="205"/>
      <c r="Q39" s="188"/>
      <c r="R39" s="188"/>
      <c r="S39" s="207"/>
      <c r="T39" s="163"/>
      <c r="U39" s="6"/>
      <c r="V39" s="164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FL39" s="165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</row>
    <row r="40" spans="1:281" s="82" customFormat="1" ht="23.25" customHeight="1" x14ac:dyDescent="0.25">
      <c r="A40" s="77">
        <v>1</v>
      </c>
      <c r="B40" s="58" t="s">
        <v>56</v>
      </c>
      <c r="C40" s="62">
        <f t="shared" ref="C40:C50" si="5">SUM(D40:I40,K40,M40,O40,Q40,S40)</f>
        <v>16411285</v>
      </c>
      <c r="D40" s="28"/>
      <c r="E40" s="28"/>
      <c r="F40" s="28"/>
      <c r="G40" s="28"/>
      <c r="H40" s="28"/>
      <c r="I40" s="28"/>
      <c r="J40" s="27"/>
      <c r="K40" s="27"/>
      <c r="L40" s="28">
        <v>1100</v>
      </c>
      <c r="M40" s="56">
        <f>L40*'1'!O36</f>
        <v>16411285</v>
      </c>
      <c r="N40" s="27"/>
      <c r="O40" s="28"/>
      <c r="P40" s="27"/>
      <c r="Q40" s="27"/>
      <c r="R40" s="27"/>
      <c r="S40" s="27"/>
      <c r="T40" s="75" t="s">
        <v>76</v>
      </c>
      <c r="U40" s="75"/>
      <c r="V40" s="75"/>
      <c r="W40" s="76"/>
      <c r="FM40" s="167"/>
      <c r="FN40" s="167"/>
      <c r="FO40" s="167"/>
      <c r="FP40" s="167"/>
      <c r="FQ40" s="167"/>
      <c r="FR40" s="167"/>
      <c r="FS40" s="167"/>
      <c r="FT40" s="167"/>
      <c r="FU40" s="167"/>
      <c r="FV40" s="167"/>
      <c r="FW40" s="167"/>
      <c r="FX40" s="167"/>
      <c r="FY40" s="167"/>
      <c r="FZ40" s="167"/>
      <c r="GA40" s="167"/>
      <c r="GB40" s="167"/>
      <c r="GC40" s="167"/>
      <c r="GD40" s="167"/>
      <c r="GE40" s="167"/>
      <c r="GF40" s="167"/>
      <c r="GG40" s="167"/>
      <c r="GH40" s="167"/>
      <c r="GI40" s="167"/>
      <c r="GJ40" s="167"/>
      <c r="GK40" s="167"/>
      <c r="GL40" s="167"/>
      <c r="GM40" s="167"/>
      <c r="GN40" s="167"/>
      <c r="GO40" s="167"/>
      <c r="GP40" s="167"/>
      <c r="GQ40" s="167"/>
      <c r="GR40" s="167"/>
      <c r="GS40" s="167"/>
      <c r="GT40" s="167"/>
      <c r="GU40" s="167"/>
      <c r="GV40" s="167"/>
      <c r="GW40" s="167"/>
      <c r="GX40" s="167"/>
      <c r="GY40" s="167"/>
      <c r="GZ40" s="167"/>
      <c r="HA40" s="167"/>
      <c r="HB40" s="167"/>
      <c r="HC40" s="167"/>
      <c r="HD40" s="167"/>
      <c r="HE40" s="167"/>
      <c r="HF40" s="167"/>
      <c r="HG40" s="167"/>
      <c r="HH40" s="167"/>
      <c r="HI40" s="167"/>
      <c r="HJ40" s="167"/>
      <c r="HK40" s="167"/>
      <c r="HL40" s="167"/>
      <c r="HM40" s="167"/>
      <c r="HN40" s="167"/>
      <c r="HO40" s="167"/>
      <c r="HP40" s="167"/>
      <c r="HQ40" s="167"/>
      <c r="HR40" s="167"/>
      <c r="HS40" s="167"/>
      <c r="HT40" s="167"/>
      <c r="HU40" s="167"/>
      <c r="HV40" s="167"/>
      <c r="HW40" s="167"/>
      <c r="HX40" s="167"/>
      <c r="HY40" s="167"/>
      <c r="HZ40" s="167"/>
      <c r="IA40" s="167"/>
      <c r="IB40" s="167"/>
      <c r="IC40" s="167"/>
      <c r="ID40" s="167"/>
      <c r="IE40" s="167"/>
      <c r="IF40" s="167"/>
      <c r="IG40" s="167"/>
      <c r="IH40" s="167"/>
      <c r="II40" s="167"/>
      <c r="IJ40" s="167"/>
      <c r="IK40" s="167"/>
      <c r="IL40" s="167"/>
      <c r="IM40" s="167"/>
      <c r="IN40" s="167"/>
      <c r="IO40" s="167"/>
      <c r="IP40" s="167"/>
      <c r="IQ40" s="167"/>
      <c r="IR40" s="167"/>
      <c r="IS40" s="167"/>
      <c r="IT40" s="167"/>
      <c r="IU40" s="167"/>
      <c r="IV40" s="167"/>
      <c r="IW40" s="167"/>
      <c r="IX40" s="167"/>
      <c r="IY40" s="167"/>
      <c r="IZ40" s="167"/>
      <c r="JA40" s="167"/>
      <c r="JB40" s="167"/>
      <c r="JC40" s="167"/>
      <c r="JD40" s="167"/>
      <c r="JE40" s="167"/>
      <c r="JF40" s="167"/>
      <c r="JG40" s="167"/>
      <c r="JH40" s="167"/>
      <c r="JI40" s="167"/>
      <c r="JJ40" s="167"/>
      <c r="JK40" s="167"/>
      <c r="JL40" s="167"/>
      <c r="JM40" s="167"/>
      <c r="JN40" s="167"/>
      <c r="JO40" s="167"/>
      <c r="JP40" s="167"/>
      <c r="JQ40" s="167"/>
      <c r="JR40" s="167"/>
      <c r="JS40" s="167"/>
      <c r="JT40" s="167"/>
      <c r="JU40" s="167"/>
    </row>
    <row r="41" spans="1:281" s="82" customFormat="1" ht="23.25" customHeight="1" x14ac:dyDescent="0.25">
      <c r="A41" s="77">
        <v>2</v>
      </c>
      <c r="B41" s="58" t="s">
        <v>53</v>
      </c>
      <c r="C41" s="62">
        <f t="shared" si="5"/>
        <v>30405635.300000001</v>
      </c>
      <c r="D41" s="28"/>
      <c r="E41" s="28"/>
      <c r="F41" s="28"/>
      <c r="G41" s="28"/>
      <c r="H41" s="28"/>
      <c r="I41" s="28"/>
      <c r="J41" s="27"/>
      <c r="K41" s="27"/>
      <c r="L41" s="28">
        <v>2038</v>
      </c>
      <c r="M41" s="56">
        <f>L41*'1'!O37</f>
        <v>30405635.300000001</v>
      </c>
      <c r="N41" s="27"/>
      <c r="O41" s="28"/>
      <c r="P41" s="27"/>
      <c r="Q41" s="27"/>
      <c r="R41" s="27"/>
      <c r="S41" s="27"/>
      <c r="T41" s="75" t="s">
        <v>76</v>
      </c>
      <c r="U41" s="75"/>
      <c r="V41" s="75"/>
      <c r="W41" s="76"/>
      <c r="FM41" s="167"/>
      <c r="FN41" s="167"/>
      <c r="FO41" s="167"/>
      <c r="FP41" s="167"/>
      <c r="FQ41" s="167"/>
      <c r="FR41" s="167"/>
      <c r="FS41" s="167"/>
      <c r="FT41" s="167"/>
      <c r="FU41" s="167"/>
      <c r="FV41" s="167"/>
      <c r="FW41" s="167"/>
      <c r="FX41" s="167"/>
      <c r="FY41" s="167"/>
      <c r="FZ41" s="167"/>
      <c r="GA41" s="167"/>
      <c r="GB41" s="167"/>
      <c r="GC41" s="167"/>
      <c r="GD41" s="167"/>
      <c r="GE41" s="167"/>
      <c r="GF41" s="167"/>
      <c r="GG41" s="167"/>
      <c r="GH41" s="167"/>
      <c r="GI41" s="167"/>
      <c r="GJ41" s="167"/>
      <c r="GK41" s="167"/>
      <c r="GL41" s="167"/>
      <c r="GM41" s="167"/>
      <c r="GN41" s="167"/>
      <c r="GO41" s="167"/>
      <c r="GP41" s="167"/>
      <c r="GQ41" s="167"/>
      <c r="GR41" s="167"/>
      <c r="GS41" s="167"/>
      <c r="GT41" s="167"/>
      <c r="GU41" s="167"/>
      <c r="GV41" s="167"/>
      <c r="GW41" s="167"/>
      <c r="GX41" s="167"/>
      <c r="GY41" s="167"/>
      <c r="GZ41" s="167"/>
      <c r="HA41" s="167"/>
      <c r="HB41" s="167"/>
      <c r="HC41" s="167"/>
      <c r="HD41" s="167"/>
      <c r="HE41" s="167"/>
      <c r="HF41" s="167"/>
      <c r="HG41" s="167"/>
      <c r="HH41" s="167"/>
      <c r="HI41" s="167"/>
      <c r="HJ41" s="167"/>
      <c r="HK41" s="167"/>
      <c r="HL41" s="167"/>
      <c r="HM41" s="167"/>
      <c r="HN41" s="167"/>
      <c r="HO41" s="167"/>
      <c r="HP41" s="167"/>
      <c r="HQ41" s="167"/>
      <c r="HR41" s="167"/>
      <c r="HS41" s="167"/>
      <c r="HT41" s="167"/>
      <c r="HU41" s="167"/>
      <c r="HV41" s="167"/>
      <c r="HW41" s="167"/>
      <c r="HX41" s="167"/>
      <c r="HY41" s="167"/>
      <c r="HZ41" s="167"/>
      <c r="IA41" s="167"/>
      <c r="IB41" s="167"/>
      <c r="IC41" s="167"/>
      <c r="ID41" s="167"/>
      <c r="IE41" s="167"/>
      <c r="IF41" s="167"/>
      <c r="IG41" s="167"/>
      <c r="IH41" s="167"/>
      <c r="II41" s="167"/>
      <c r="IJ41" s="167"/>
      <c r="IK41" s="167"/>
      <c r="IL41" s="167"/>
      <c r="IM41" s="167"/>
      <c r="IN41" s="167"/>
      <c r="IO41" s="167"/>
      <c r="IP41" s="167"/>
      <c r="IQ41" s="167"/>
      <c r="IR41" s="167"/>
      <c r="IS41" s="167"/>
      <c r="IT41" s="167"/>
      <c r="IU41" s="167"/>
      <c r="IV41" s="167"/>
      <c r="IW41" s="167"/>
      <c r="IX41" s="167"/>
      <c r="IY41" s="167"/>
      <c r="IZ41" s="167"/>
      <c r="JA41" s="167"/>
      <c r="JB41" s="167"/>
      <c r="JC41" s="167"/>
      <c r="JD41" s="167"/>
      <c r="JE41" s="167"/>
      <c r="JF41" s="167"/>
      <c r="JG41" s="167"/>
      <c r="JH41" s="167"/>
      <c r="JI41" s="167"/>
      <c r="JJ41" s="167"/>
      <c r="JK41" s="167"/>
      <c r="JL41" s="167"/>
      <c r="JM41" s="167"/>
      <c r="JN41" s="167"/>
      <c r="JO41" s="167"/>
      <c r="JP41" s="167"/>
      <c r="JQ41" s="167"/>
      <c r="JR41" s="167"/>
      <c r="JS41" s="167"/>
      <c r="JT41" s="167"/>
      <c r="JU41" s="167"/>
    </row>
    <row r="42" spans="1:281" s="82" customFormat="1" ht="23.25" customHeight="1" x14ac:dyDescent="0.25">
      <c r="A42" s="77">
        <v>3</v>
      </c>
      <c r="B42" s="58" t="s">
        <v>65</v>
      </c>
      <c r="C42" s="62">
        <f t="shared" si="5"/>
        <v>21919362.199999999</v>
      </c>
      <c r="D42" s="28"/>
      <c r="E42" s="28"/>
      <c r="F42" s="28"/>
      <c r="G42" s="28"/>
      <c r="H42" s="28"/>
      <c r="I42" s="28"/>
      <c r="J42" s="27"/>
      <c r="K42" s="27"/>
      <c r="L42" s="28">
        <v>1119.5</v>
      </c>
      <c r="M42" s="56">
        <f>L42*'1'!O38</f>
        <v>21919362.199999999</v>
      </c>
      <c r="N42" s="27"/>
      <c r="O42" s="28"/>
      <c r="P42" s="27"/>
      <c r="Q42" s="27"/>
      <c r="R42" s="27"/>
      <c r="S42" s="27"/>
      <c r="T42" s="75" t="s">
        <v>77</v>
      </c>
      <c r="U42" s="75"/>
      <c r="V42" s="75"/>
      <c r="W42" s="76"/>
      <c r="FM42" s="167"/>
      <c r="FN42" s="167"/>
      <c r="FO42" s="167"/>
      <c r="FP42" s="167"/>
      <c r="FQ42" s="167"/>
      <c r="FR42" s="167"/>
      <c r="FS42" s="167"/>
      <c r="FT42" s="167"/>
      <c r="FU42" s="167"/>
      <c r="FV42" s="167"/>
      <c r="FW42" s="167"/>
      <c r="FX42" s="167"/>
      <c r="FY42" s="167"/>
      <c r="FZ42" s="167"/>
      <c r="GA42" s="167"/>
      <c r="GB42" s="167"/>
      <c r="GC42" s="167"/>
      <c r="GD42" s="167"/>
      <c r="GE42" s="167"/>
      <c r="GF42" s="167"/>
      <c r="GG42" s="167"/>
      <c r="GH42" s="167"/>
      <c r="GI42" s="167"/>
      <c r="GJ42" s="167"/>
      <c r="GK42" s="167"/>
      <c r="GL42" s="167"/>
      <c r="GM42" s="167"/>
      <c r="GN42" s="167"/>
      <c r="GO42" s="167"/>
      <c r="GP42" s="167"/>
      <c r="GQ42" s="167"/>
      <c r="GR42" s="167"/>
      <c r="GS42" s="167"/>
      <c r="GT42" s="167"/>
      <c r="GU42" s="167"/>
      <c r="GV42" s="167"/>
      <c r="GW42" s="167"/>
      <c r="GX42" s="167"/>
      <c r="GY42" s="167"/>
      <c r="GZ42" s="167"/>
      <c r="HA42" s="167"/>
      <c r="HB42" s="167"/>
      <c r="HC42" s="167"/>
      <c r="HD42" s="167"/>
      <c r="HE42" s="167"/>
      <c r="HF42" s="167"/>
      <c r="HG42" s="167"/>
      <c r="HH42" s="167"/>
      <c r="HI42" s="167"/>
      <c r="HJ42" s="167"/>
      <c r="HK42" s="167"/>
      <c r="HL42" s="167"/>
      <c r="HM42" s="167"/>
      <c r="HN42" s="167"/>
      <c r="HO42" s="167"/>
      <c r="HP42" s="167"/>
      <c r="HQ42" s="167"/>
      <c r="HR42" s="167"/>
      <c r="HS42" s="167"/>
      <c r="HT42" s="167"/>
      <c r="HU42" s="167"/>
      <c r="HV42" s="167"/>
      <c r="HW42" s="167"/>
      <c r="HX42" s="167"/>
      <c r="HY42" s="167"/>
      <c r="HZ42" s="167"/>
      <c r="IA42" s="167"/>
      <c r="IB42" s="167"/>
      <c r="IC42" s="167"/>
      <c r="ID42" s="167"/>
      <c r="IE42" s="167"/>
      <c r="IF42" s="167"/>
      <c r="IG42" s="167"/>
      <c r="IH42" s="167"/>
      <c r="II42" s="167"/>
      <c r="IJ42" s="167"/>
      <c r="IK42" s="167"/>
      <c r="IL42" s="167"/>
      <c r="IM42" s="167"/>
      <c r="IN42" s="167"/>
      <c r="IO42" s="167"/>
      <c r="IP42" s="167"/>
      <c r="IQ42" s="167"/>
      <c r="IR42" s="167"/>
      <c r="IS42" s="167"/>
      <c r="IT42" s="167"/>
      <c r="IU42" s="167"/>
      <c r="IV42" s="167"/>
      <c r="IW42" s="167"/>
      <c r="IX42" s="167"/>
      <c r="IY42" s="167"/>
      <c r="IZ42" s="167"/>
      <c r="JA42" s="167"/>
      <c r="JB42" s="167"/>
      <c r="JC42" s="167"/>
      <c r="JD42" s="167"/>
      <c r="JE42" s="167"/>
      <c r="JF42" s="167"/>
      <c r="JG42" s="167"/>
      <c r="JH42" s="167"/>
      <c r="JI42" s="167"/>
      <c r="JJ42" s="167"/>
      <c r="JK42" s="167"/>
      <c r="JL42" s="167"/>
      <c r="JM42" s="167"/>
      <c r="JN42" s="167"/>
      <c r="JO42" s="167"/>
      <c r="JP42" s="167"/>
      <c r="JQ42" s="167"/>
      <c r="JR42" s="167"/>
      <c r="JS42" s="167"/>
      <c r="JT42" s="167"/>
      <c r="JU42" s="167"/>
    </row>
    <row r="43" spans="1:281" s="82" customFormat="1" ht="23.25" customHeight="1" x14ac:dyDescent="0.25">
      <c r="A43" s="77">
        <v>4</v>
      </c>
      <c r="B43" s="58" t="s">
        <v>66</v>
      </c>
      <c r="C43" s="62">
        <f t="shared" si="5"/>
        <v>25089299.440000001</v>
      </c>
      <c r="D43" s="28"/>
      <c r="E43" s="28"/>
      <c r="F43" s="28"/>
      <c r="G43" s="28"/>
      <c r="H43" s="28"/>
      <c r="I43" s="28"/>
      <c r="J43" s="27"/>
      <c r="K43" s="27"/>
      <c r="L43" s="28">
        <v>1281.4000000000001</v>
      </c>
      <c r="M43" s="56">
        <f>L43*'1'!O39</f>
        <v>25089299.440000001</v>
      </c>
      <c r="N43" s="27"/>
      <c r="O43" s="28"/>
      <c r="P43" s="27"/>
      <c r="Q43" s="27"/>
      <c r="R43" s="27"/>
      <c r="S43" s="27"/>
      <c r="T43" s="75" t="s">
        <v>76</v>
      </c>
      <c r="U43" s="75"/>
      <c r="V43" s="75"/>
      <c r="W43" s="76"/>
      <c r="FM43" s="167"/>
      <c r="FN43" s="167"/>
      <c r="FO43" s="167"/>
      <c r="FP43" s="167"/>
      <c r="FQ43" s="167"/>
      <c r="FR43" s="167"/>
      <c r="FS43" s="167"/>
      <c r="FT43" s="167"/>
      <c r="FU43" s="167"/>
      <c r="FV43" s="167"/>
      <c r="FW43" s="167"/>
      <c r="FX43" s="167"/>
      <c r="FY43" s="167"/>
      <c r="FZ43" s="167"/>
      <c r="GA43" s="167"/>
      <c r="GB43" s="167"/>
      <c r="GC43" s="167"/>
      <c r="GD43" s="167"/>
      <c r="GE43" s="167"/>
      <c r="GF43" s="167"/>
      <c r="GG43" s="167"/>
      <c r="GH43" s="167"/>
      <c r="GI43" s="167"/>
      <c r="GJ43" s="167"/>
      <c r="GK43" s="167"/>
      <c r="GL43" s="167"/>
      <c r="GM43" s="167"/>
      <c r="GN43" s="167"/>
      <c r="GO43" s="167"/>
      <c r="GP43" s="167"/>
      <c r="GQ43" s="167"/>
      <c r="GR43" s="167"/>
      <c r="GS43" s="167"/>
      <c r="GT43" s="167"/>
      <c r="GU43" s="167"/>
      <c r="GV43" s="167"/>
      <c r="GW43" s="167"/>
      <c r="GX43" s="167"/>
      <c r="GY43" s="167"/>
      <c r="GZ43" s="167"/>
      <c r="HA43" s="167"/>
      <c r="HB43" s="167"/>
      <c r="HC43" s="167"/>
      <c r="HD43" s="167"/>
      <c r="HE43" s="167"/>
      <c r="HF43" s="167"/>
      <c r="HG43" s="167"/>
      <c r="HH43" s="167"/>
      <c r="HI43" s="167"/>
      <c r="HJ43" s="167"/>
      <c r="HK43" s="167"/>
      <c r="HL43" s="167"/>
      <c r="HM43" s="167"/>
      <c r="HN43" s="167"/>
      <c r="HO43" s="167"/>
      <c r="HP43" s="167"/>
      <c r="HQ43" s="167"/>
      <c r="HR43" s="167"/>
      <c r="HS43" s="167"/>
      <c r="HT43" s="167"/>
      <c r="HU43" s="167"/>
      <c r="HV43" s="167"/>
      <c r="HW43" s="167"/>
      <c r="HX43" s="167"/>
      <c r="HY43" s="167"/>
      <c r="HZ43" s="167"/>
      <c r="IA43" s="167"/>
      <c r="IB43" s="167"/>
      <c r="IC43" s="167"/>
      <c r="ID43" s="167"/>
      <c r="IE43" s="167"/>
      <c r="IF43" s="167"/>
      <c r="IG43" s="167"/>
      <c r="IH43" s="167"/>
      <c r="II43" s="167"/>
      <c r="IJ43" s="167"/>
      <c r="IK43" s="167"/>
      <c r="IL43" s="167"/>
      <c r="IM43" s="167"/>
      <c r="IN43" s="167"/>
      <c r="IO43" s="167"/>
      <c r="IP43" s="167"/>
      <c r="IQ43" s="167"/>
      <c r="IR43" s="167"/>
      <c r="IS43" s="167"/>
      <c r="IT43" s="167"/>
      <c r="IU43" s="167"/>
      <c r="IV43" s="167"/>
      <c r="IW43" s="167"/>
      <c r="IX43" s="167"/>
      <c r="IY43" s="167"/>
      <c r="IZ43" s="167"/>
      <c r="JA43" s="167"/>
      <c r="JB43" s="167"/>
      <c r="JC43" s="167"/>
      <c r="JD43" s="167"/>
      <c r="JE43" s="167"/>
      <c r="JF43" s="167"/>
      <c r="JG43" s="167"/>
      <c r="JH43" s="167"/>
      <c r="JI43" s="167"/>
      <c r="JJ43" s="167"/>
      <c r="JK43" s="167"/>
      <c r="JL43" s="167"/>
      <c r="JM43" s="167"/>
      <c r="JN43" s="167"/>
      <c r="JO43" s="167"/>
      <c r="JP43" s="167"/>
      <c r="JQ43" s="167"/>
      <c r="JR43" s="167"/>
      <c r="JS43" s="167"/>
      <c r="JT43" s="167"/>
      <c r="JU43" s="167"/>
    </row>
    <row r="44" spans="1:281" s="82" customFormat="1" ht="23.25" customHeight="1" x14ac:dyDescent="0.25">
      <c r="A44" s="77">
        <v>5</v>
      </c>
      <c r="B44" s="58" t="s">
        <v>67</v>
      </c>
      <c r="C44" s="62">
        <f t="shared" si="5"/>
        <v>25204819.079999998</v>
      </c>
      <c r="D44" s="28"/>
      <c r="E44" s="28"/>
      <c r="F44" s="28"/>
      <c r="G44" s="28"/>
      <c r="H44" s="28"/>
      <c r="I44" s="28"/>
      <c r="J44" s="27"/>
      <c r="K44" s="27"/>
      <c r="L44" s="28">
        <v>1287.3</v>
      </c>
      <c r="M44" s="56">
        <f>L44*'1'!O40</f>
        <v>25204819.079999998</v>
      </c>
      <c r="N44" s="27"/>
      <c r="O44" s="28"/>
      <c r="P44" s="27"/>
      <c r="Q44" s="27"/>
      <c r="R44" s="27"/>
      <c r="S44" s="27"/>
      <c r="T44" s="75" t="s">
        <v>77</v>
      </c>
      <c r="U44" s="75"/>
      <c r="V44" s="75"/>
      <c r="W44" s="76"/>
      <c r="FM44" s="167"/>
      <c r="FN44" s="167"/>
      <c r="FO44" s="167"/>
      <c r="FP44" s="167"/>
      <c r="FQ44" s="167"/>
      <c r="FR44" s="167"/>
      <c r="FS44" s="167"/>
      <c r="FT44" s="167"/>
      <c r="FU44" s="167"/>
      <c r="FV44" s="167"/>
      <c r="FW44" s="167"/>
      <c r="FX44" s="167"/>
      <c r="FY44" s="167"/>
      <c r="FZ44" s="167"/>
      <c r="GA44" s="167"/>
      <c r="GB44" s="167"/>
      <c r="GC44" s="167"/>
      <c r="GD44" s="167"/>
      <c r="GE44" s="167"/>
      <c r="GF44" s="167"/>
      <c r="GG44" s="167"/>
      <c r="GH44" s="167"/>
      <c r="GI44" s="167"/>
      <c r="GJ44" s="167"/>
      <c r="GK44" s="167"/>
      <c r="GL44" s="167"/>
      <c r="GM44" s="167"/>
      <c r="GN44" s="167"/>
      <c r="GO44" s="167"/>
      <c r="GP44" s="167"/>
      <c r="GQ44" s="167"/>
      <c r="GR44" s="167"/>
      <c r="GS44" s="167"/>
      <c r="GT44" s="167"/>
      <c r="GU44" s="167"/>
      <c r="GV44" s="167"/>
      <c r="GW44" s="167"/>
      <c r="GX44" s="167"/>
      <c r="GY44" s="167"/>
      <c r="GZ44" s="167"/>
      <c r="HA44" s="167"/>
      <c r="HB44" s="167"/>
      <c r="HC44" s="167"/>
      <c r="HD44" s="167"/>
      <c r="HE44" s="167"/>
      <c r="HF44" s="167"/>
      <c r="HG44" s="167"/>
      <c r="HH44" s="167"/>
      <c r="HI44" s="167"/>
      <c r="HJ44" s="167"/>
      <c r="HK44" s="167"/>
      <c r="HL44" s="167"/>
      <c r="HM44" s="167"/>
      <c r="HN44" s="167"/>
      <c r="HO44" s="167"/>
      <c r="HP44" s="167"/>
      <c r="HQ44" s="167"/>
      <c r="HR44" s="167"/>
      <c r="HS44" s="167"/>
      <c r="HT44" s="167"/>
      <c r="HU44" s="167"/>
      <c r="HV44" s="167"/>
      <c r="HW44" s="167"/>
      <c r="HX44" s="167"/>
      <c r="HY44" s="167"/>
      <c r="HZ44" s="167"/>
      <c r="IA44" s="167"/>
      <c r="IB44" s="167"/>
      <c r="IC44" s="167"/>
      <c r="ID44" s="167"/>
      <c r="IE44" s="167"/>
      <c r="IF44" s="167"/>
      <c r="IG44" s="167"/>
      <c r="IH44" s="167"/>
      <c r="II44" s="167"/>
      <c r="IJ44" s="167"/>
      <c r="IK44" s="167"/>
      <c r="IL44" s="167"/>
      <c r="IM44" s="167"/>
      <c r="IN44" s="167"/>
      <c r="IO44" s="167"/>
      <c r="IP44" s="167"/>
      <c r="IQ44" s="167"/>
      <c r="IR44" s="167"/>
      <c r="IS44" s="167"/>
      <c r="IT44" s="167"/>
      <c r="IU44" s="167"/>
      <c r="IV44" s="167"/>
      <c r="IW44" s="167"/>
      <c r="IX44" s="167"/>
      <c r="IY44" s="167"/>
      <c r="IZ44" s="167"/>
      <c r="JA44" s="167"/>
      <c r="JB44" s="167"/>
      <c r="JC44" s="167"/>
      <c r="JD44" s="167"/>
      <c r="JE44" s="167"/>
      <c r="JF44" s="167"/>
      <c r="JG44" s="167"/>
      <c r="JH44" s="167"/>
      <c r="JI44" s="167"/>
      <c r="JJ44" s="167"/>
      <c r="JK44" s="167"/>
      <c r="JL44" s="167"/>
      <c r="JM44" s="167"/>
      <c r="JN44" s="167"/>
      <c r="JO44" s="167"/>
      <c r="JP44" s="167"/>
      <c r="JQ44" s="167"/>
      <c r="JR44" s="167"/>
      <c r="JS44" s="167"/>
      <c r="JT44" s="167"/>
      <c r="JU44" s="167"/>
    </row>
    <row r="45" spans="1:281" s="82" customFormat="1" ht="23.25" customHeight="1" x14ac:dyDescent="0.25">
      <c r="A45" s="77">
        <v>6</v>
      </c>
      <c r="B45" s="58" t="s">
        <v>68</v>
      </c>
      <c r="C45" s="62">
        <f t="shared" si="5"/>
        <v>5967740</v>
      </c>
      <c r="D45" s="28"/>
      <c r="E45" s="28"/>
      <c r="F45" s="28"/>
      <c r="G45" s="28"/>
      <c r="H45" s="28"/>
      <c r="I45" s="28"/>
      <c r="J45" s="27"/>
      <c r="K45" s="27"/>
      <c r="L45" s="28">
        <v>400</v>
      </c>
      <c r="M45" s="56">
        <f>L45*'1'!O41</f>
        <v>5967740</v>
      </c>
      <c r="N45" s="27"/>
      <c r="O45" s="28"/>
      <c r="P45" s="27"/>
      <c r="Q45" s="27"/>
      <c r="R45" s="27"/>
      <c r="S45" s="27"/>
      <c r="T45" s="78" t="s">
        <v>82</v>
      </c>
      <c r="U45" s="75" t="s">
        <v>83</v>
      </c>
      <c r="V45" s="75"/>
      <c r="W45" s="76"/>
      <c r="FM45" s="167"/>
      <c r="FN45" s="167"/>
      <c r="FO45" s="167"/>
      <c r="FP45" s="167"/>
      <c r="FQ45" s="167"/>
      <c r="FR45" s="167"/>
      <c r="FS45" s="167"/>
      <c r="FT45" s="167"/>
      <c r="FU45" s="167"/>
      <c r="FV45" s="167"/>
      <c r="FW45" s="167"/>
      <c r="FX45" s="167"/>
      <c r="FY45" s="167"/>
      <c r="FZ45" s="167"/>
      <c r="GA45" s="167"/>
      <c r="GB45" s="167"/>
      <c r="GC45" s="167"/>
      <c r="GD45" s="167"/>
      <c r="GE45" s="167"/>
      <c r="GF45" s="167"/>
      <c r="GG45" s="167"/>
      <c r="GH45" s="167"/>
      <c r="GI45" s="167"/>
      <c r="GJ45" s="167"/>
      <c r="GK45" s="167"/>
      <c r="GL45" s="167"/>
      <c r="GM45" s="167"/>
      <c r="GN45" s="167"/>
      <c r="GO45" s="167"/>
      <c r="GP45" s="167"/>
      <c r="GQ45" s="167"/>
      <c r="GR45" s="167"/>
      <c r="GS45" s="167"/>
      <c r="GT45" s="167"/>
      <c r="GU45" s="167"/>
      <c r="GV45" s="167"/>
      <c r="GW45" s="167"/>
      <c r="GX45" s="167"/>
      <c r="GY45" s="167"/>
      <c r="GZ45" s="167"/>
      <c r="HA45" s="167"/>
      <c r="HB45" s="167"/>
      <c r="HC45" s="167"/>
      <c r="HD45" s="167"/>
      <c r="HE45" s="167"/>
      <c r="HF45" s="167"/>
      <c r="HG45" s="167"/>
      <c r="HH45" s="167"/>
      <c r="HI45" s="167"/>
      <c r="HJ45" s="167"/>
      <c r="HK45" s="167"/>
      <c r="HL45" s="167"/>
      <c r="HM45" s="167"/>
      <c r="HN45" s="167"/>
      <c r="HO45" s="167"/>
      <c r="HP45" s="167"/>
      <c r="HQ45" s="167"/>
      <c r="HR45" s="167"/>
      <c r="HS45" s="167"/>
      <c r="HT45" s="167"/>
      <c r="HU45" s="167"/>
      <c r="HV45" s="167"/>
      <c r="HW45" s="167"/>
      <c r="HX45" s="167"/>
      <c r="HY45" s="167"/>
      <c r="HZ45" s="167"/>
      <c r="IA45" s="167"/>
      <c r="IB45" s="167"/>
      <c r="IC45" s="167"/>
      <c r="ID45" s="167"/>
      <c r="IE45" s="167"/>
      <c r="IF45" s="167"/>
      <c r="IG45" s="167"/>
      <c r="IH45" s="167"/>
      <c r="II45" s="167"/>
      <c r="IJ45" s="167"/>
      <c r="IK45" s="167"/>
      <c r="IL45" s="167"/>
      <c r="IM45" s="167"/>
      <c r="IN45" s="167"/>
      <c r="IO45" s="167"/>
      <c r="IP45" s="167"/>
      <c r="IQ45" s="167"/>
      <c r="IR45" s="167"/>
      <c r="IS45" s="167"/>
      <c r="IT45" s="167"/>
      <c r="IU45" s="167"/>
      <c r="IV45" s="167"/>
      <c r="IW45" s="167"/>
      <c r="IX45" s="167"/>
      <c r="IY45" s="167"/>
      <c r="IZ45" s="167"/>
      <c r="JA45" s="167"/>
      <c r="JB45" s="167"/>
      <c r="JC45" s="167"/>
      <c r="JD45" s="167"/>
      <c r="JE45" s="167"/>
      <c r="JF45" s="167"/>
      <c r="JG45" s="167"/>
      <c r="JH45" s="167"/>
      <c r="JI45" s="167"/>
      <c r="JJ45" s="167"/>
      <c r="JK45" s="167"/>
      <c r="JL45" s="167"/>
      <c r="JM45" s="167"/>
      <c r="JN45" s="167"/>
      <c r="JO45" s="167"/>
      <c r="JP45" s="167"/>
      <c r="JQ45" s="167"/>
      <c r="JR45" s="167"/>
      <c r="JS45" s="167"/>
      <c r="JT45" s="167"/>
      <c r="JU45" s="167"/>
    </row>
    <row r="46" spans="1:281" s="82" customFormat="1" ht="23.25" customHeight="1" x14ac:dyDescent="0.25">
      <c r="A46" s="77">
        <v>7</v>
      </c>
      <c r="B46" s="58" t="s">
        <v>69</v>
      </c>
      <c r="C46" s="62">
        <f t="shared" si="5"/>
        <v>5967740</v>
      </c>
      <c r="D46" s="28"/>
      <c r="E46" s="28"/>
      <c r="F46" s="28"/>
      <c r="G46" s="28"/>
      <c r="H46" s="28"/>
      <c r="I46" s="28"/>
      <c r="J46" s="27"/>
      <c r="K46" s="27"/>
      <c r="L46" s="28">
        <v>400</v>
      </c>
      <c r="M46" s="56">
        <f>L46*'1'!O42</f>
        <v>5967740</v>
      </c>
      <c r="N46" s="27"/>
      <c r="O46" s="28"/>
      <c r="P46" s="27"/>
      <c r="Q46" s="27"/>
      <c r="R46" s="27"/>
      <c r="S46" s="27"/>
      <c r="T46" s="78" t="s">
        <v>79</v>
      </c>
      <c r="U46" s="75" t="s">
        <v>84</v>
      </c>
      <c r="V46" s="75"/>
      <c r="W46" s="76"/>
      <c r="FM46" s="167"/>
      <c r="FN46" s="167"/>
      <c r="FO46" s="167"/>
      <c r="FP46" s="167"/>
      <c r="FQ46" s="167"/>
      <c r="FR46" s="167"/>
      <c r="FS46" s="167"/>
      <c r="FT46" s="167"/>
      <c r="FU46" s="167"/>
      <c r="FV46" s="167"/>
      <c r="FW46" s="167"/>
      <c r="FX46" s="167"/>
      <c r="FY46" s="167"/>
      <c r="FZ46" s="167"/>
      <c r="GA46" s="167"/>
      <c r="GB46" s="167"/>
      <c r="GC46" s="167"/>
      <c r="GD46" s="167"/>
      <c r="GE46" s="167"/>
      <c r="GF46" s="167"/>
      <c r="GG46" s="167"/>
      <c r="GH46" s="167"/>
      <c r="GI46" s="167"/>
      <c r="GJ46" s="167"/>
      <c r="GK46" s="167"/>
      <c r="GL46" s="167"/>
      <c r="GM46" s="167"/>
      <c r="GN46" s="167"/>
      <c r="GO46" s="167"/>
      <c r="GP46" s="167"/>
      <c r="GQ46" s="167"/>
      <c r="GR46" s="167"/>
      <c r="GS46" s="167"/>
      <c r="GT46" s="167"/>
      <c r="GU46" s="167"/>
      <c r="GV46" s="167"/>
      <c r="GW46" s="167"/>
      <c r="GX46" s="167"/>
      <c r="GY46" s="167"/>
      <c r="GZ46" s="167"/>
      <c r="HA46" s="167"/>
      <c r="HB46" s="167"/>
      <c r="HC46" s="167"/>
      <c r="HD46" s="167"/>
      <c r="HE46" s="167"/>
      <c r="HF46" s="167"/>
      <c r="HG46" s="167"/>
      <c r="HH46" s="167"/>
      <c r="HI46" s="167"/>
      <c r="HJ46" s="167"/>
      <c r="HK46" s="167"/>
      <c r="HL46" s="167"/>
      <c r="HM46" s="167"/>
      <c r="HN46" s="167"/>
      <c r="HO46" s="167"/>
      <c r="HP46" s="167"/>
      <c r="HQ46" s="167"/>
      <c r="HR46" s="167"/>
      <c r="HS46" s="167"/>
      <c r="HT46" s="167"/>
      <c r="HU46" s="167"/>
      <c r="HV46" s="167"/>
      <c r="HW46" s="167"/>
      <c r="HX46" s="167"/>
      <c r="HY46" s="167"/>
      <c r="HZ46" s="167"/>
      <c r="IA46" s="167"/>
      <c r="IB46" s="167"/>
      <c r="IC46" s="167"/>
      <c r="ID46" s="167"/>
      <c r="IE46" s="167"/>
      <c r="IF46" s="167"/>
      <c r="IG46" s="167"/>
      <c r="IH46" s="167"/>
      <c r="II46" s="167"/>
      <c r="IJ46" s="167"/>
      <c r="IK46" s="167"/>
      <c r="IL46" s="167"/>
      <c r="IM46" s="167"/>
      <c r="IN46" s="167"/>
      <c r="IO46" s="167"/>
      <c r="IP46" s="167"/>
      <c r="IQ46" s="167"/>
      <c r="IR46" s="167"/>
      <c r="IS46" s="167"/>
      <c r="IT46" s="167"/>
      <c r="IU46" s="167"/>
      <c r="IV46" s="167"/>
      <c r="IW46" s="167"/>
      <c r="IX46" s="167"/>
      <c r="IY46" s="167"/>
      <c r="IZ46" s="167"/>
      <c r="JA46" s="167"/>
      <c r="JB46" s="167"/>
      <c r="JC46" s="167"/>
      <c r="JD46" s="167"/>
      <c r="JE46" s="167"/>
      <c r="JF46" s="167"/>
      <c r="JG46" s="167"/>
      <c r="JH46" s="167"/>
      <c r="JI46" s="167"/>
      <c r="JJ46" s="167"/>
      <c r="JK46" s="167"/>
      <c r="JL46" s="167"/>
      <c r="JM46" s="167"/>
      <c r="JN46" s="167"/>
      <c r="JO46" s="167"/>
      <c r="JP46" s="167"/>
      <c r="JQ46" s="167"/>
      <c r="JR46" s="167"/>
      <c r="JS46" s="167"/>
      <c r="JT46" s="167"/>
      <c r="JU46" s="167"/>
    </row>
    <row r="47" spans="1:281" s="82" customFormat="1" ht="23.25" customHeight="1" x14ac:dyDescent="0.25">
      <c r="A47" s="77">
        <v>8</v>
      </c>
      <c r="B47" s="58" t="s">
        <v>61</v>
      </c>
      <c r="C47" s="62">
        <f t="shared" si="5"/>
        <v>11487899.5</v>
      </c>
      <c r="D47" s="28"/>
      <c r="E47" s="28"/>
      <c r="F47" s="28"/>
      <c r="G47" s="28"/>
      <c r="H47" s="28"/>
      <c r="I47" s="28"/>
      <c r="J47" s="27"/>
      <c r="K47" s="27"/>
      <c r="L47" s="28">
        <v>770</v>
      </c>
      <c r="M47" s="56">
        <f>L47*'1'!O43</f>
        <v>11487899.5</v>
      </c>
      <c r="N47" s="27"/>
      <c r="O47" s="28"/>
      <c r="P47" s="27"/>
      <c r="Q47" s="27"/>
      <c r="R47" s="27"/>
      <c r="S47" s="27"/>
      <c r="T47" s="75" t="s">
        <v>76</v>
      </c>
      <c r="U47" s="75"/>
      <c r="V47" s="75"/>
      <c r="W47" s="76"/>
      <c r="FM47" s="167"/>
      <c r="FN47" s="167"/>
      <c r="FO47" s="167"/>
      <c r="FP47" s="167"/>
      <c r="FQ47" s="167"/>
      <c r="FR47" s="167"/>
      <c r="FS47" s="167"/>
      <c r="FT47" s="167"/>
      <c r="FU47" s="167"/>
      <c r="FV47" s="167"/>
      <c r="FW47" s="167"/>
      <c r="FX47" s="167"/>
      <c r="FY47" s="167"/>
      <c r="FZ47" s="167"/>
      <c r="GA47" s="167"/>
      <c r="GB47" s="167"/>
      <c r="GC47" s="167"/>
      <c r="GD47" s="167"/>
      <c r="GE47" s="167"/>
      <c r="GF47" s="167"/>
      <c r="GG47" s="167"/>
      <c r="GH47" s="167"/>
      <c r="GI47" s="167"/>
      <c r="GJ47" s="167"/>
      <c r="GK47" s="167"/>
      <c r="GL47" s="167"/>
      <c r="GM47" s="167"/>
      <c r="GN47" s="167"/>
      <c r="GO47" s="167"/>
      <c r="GP47" s="167"/>
      <c r="GQ47" s="167"/>
      <c r="GR47" s="167"/>
      <c r="GS47" s="167"/>
      <c r="GT47" s="167"/>
      <c r="GU47" s="167"/>
      <c r="GV47" s="167"/>
      <c r="GW47" s="167"/>
      <c r="GX47" s="167"/>
      <c r="GY47" s="167"/>
      <c r="GZ47" s="167"/>
      <c r="HA47" s="167"/>
      <c r="HB47" s="167"/>
      <c r="HC47" s="167"/>
      <c r="HD47" s="167"/>
      <c r="HE47" s="167"/>
      <c r="HF47" s="167"/>
      <c r="HG47" s="167"/>
      <c r="HH47" s="167"/>
      <c r="HI47" s="167"/>
      <c r="HJ47" s="167"/>
      <c r="HK47" s="167"/>
      <c r="HL47" s="167"/>
      <c r="HM47" s="167"/>
      <c r="HN47" s="167"/>
      <c r="HO47" s="167"/>
      <c r="HP47" s="167"/>
      <c r="HQ47" s="167"/>
      <c r="HR47" s="167"/>
      <c r="HS47" s="167"/>
      <c r="HT47" s="167"/>
      <c r="HU47" s="167"/>
      <c r="HV47" s="167"/>
      <c r="HW47" s="167"/>
      <c r="HX47" s="167"/>
      <c r="HY47" s="167"/>
      <c r="HZ47" s="167"/>
      <c r="IA47" s="167"/>
      <c r="IB47" s="167"/>
      <c r="IC47" s="167"/>
      <c r="ID47" s="167"/>
      <c r="IE47" s="167"/>
      <c r="IF47" s="167"/>
      <c r="IG47" s="167"/>
      <c r="IH47" s="167"/>
      <c r="II47" s="167"/>
      <c r="IJ47" s="167"/>
      <c r="IK47" s="167"/>
      <c r="IL47" s="167"/>
      <c r="IM47" s="167"/>
      <c r="IN47" s="167"/>
      <c r="IO47" s="167"/>
      <c r="IP47" s="167"/>
      <c r="IQ47" s="167"/>
      <c r="IR47" s="167"/>
      <c r="IS47" s="167"/>
      <c r="IT47" s="167"/>
      <c r="IU47" s="167"/>
      <c r="IV47" s="167"/>
      <c r="IW47" s="167"/>
      <c r="IX47" s="167"/>
      <c r="IY47" s="167"/>
      <c r="IZ47" s="167"/>
      <c r="JA47" s="167"/>
      <c r="JB47" s="167"/>
      <c r="JC47" s="167"/>
      <c r="JD47" s="167"/>
      <c r="JE47" s="167"/>
      <c r="JF47" s="167"/>
      <c r="JG47" s="167"/>
      <c r="JH47" s="167"/>
      <c r="JI47" s="167"/>
      <c r="JJ47" s="167"/>
      <c r="JK47" s="167"/>
      <c r="JL47" s="167"/>
      <c r="JM47" s="167"/>
      <c r="JN47" s="167"/>
      <c r="JO47" s="167"/>
      <c r="JP47" s="167"/>
      <c r="JQ47" s="167"/>
      <c r="JR47" s="167"/>
      <c r="JS47" s="167"/>
      <c r="JT47" s="167"/>
      <c r="JU47" s="167"/>
    </row>
    <row r="48" spans="1:281" s="82" customFormat="1" ht="23.25" customHeight="1" x14ac:dyDescent="0.25">
      <c r="A48" s="77">
        <v>9</v>
      </c>
      <c r="B48" s="58" t="s">
        <v>62</v>
      </c>
      <c r="C48" s="62">
        <f t="shared" si="5"/>
        <v>11487899.5</v>
      </c>
      <c r="D48" s="28"/>
      <c r="E48" s="28"/>
      <c r="F48" s="28"/>
      <c r="G48" s="28"/>
      <c r="H48" s="28"/>
      <c r="I48" s="28"/>
      <c r="J48" s="27"/>
      <c r="K48" s="27"/>
      <c r="L48" s="28">
        <v>770</v>
      </c>
      <c r="M48" s="56">
        <f>L48*'1'!O44</f>
        <v>11487899.5</v>
      </c>
      <c r="N48" s="27"/>
      <c r="O48" s="28"/>
      <c r="P48" s="27"/>
      <c r="Q48" s="27"/>
      <c r="R48" s="27"/>
      <c r="S48" s="27"/>
      <c r="T48" s="75" t="s">
        <v>76</v>
      </c>
      <c r="U48" s="75"/>
      <c r="V48" s="75"/>
      <c r="W48" s="76"/>
      <c r="FM48" s="167"/>
      <c r="FN48" s="167"/>
      <c r="FO48" s="167"/>
      <c r="FP48" s="167"/>
      <c r="FQ48" s="167"/>
      <c r="FR48" s="167"/>
      <c r="FS48" s="167"/>
      <c r="FT48" s="167"/>
      <c r="FU48" s="167"/>
      <c r="FV48" s="167"/>
      <c r="FW48" s="167"/>
      <c r="FX48" s="167"/>
      <c r="FY48" s="167"/>
      <c r="FZ48" s="167"/>
      <c r="GA48" s="167"/>
      <c r="GB48" s="167"/>
      <c r="GC48" s="167"/>
      <c r="GD48" s="167"/>
      <c r="GE48" s="167"/>
      <c r="GF48" s="167"/>
      <c r="GG48" s="167"/>
      <c r="GH48" s="167"/>
      <c r="GI48" s="167"/>
      <c r="GJ48" s="167"/>
      <c r="GK48" s="167"/>
      <c r="GL48" s="167"/>
      <c r="GM48" s="167"/>
      <c r="GN48" s="167"/>
      <c r="GO48" s="167"/>
      <c r="GP48" s="167"/>
      <c r="GQ48" s="167"/>
      <c r="GR48" s="167"/>
      <c r="GS48" s="167"/>
      <c r="GT48" s="167"/>
      <c r="GU48" s="167"/>
      <c r="GV48" s="167"/>
      <c r="GW48" s="167"/>
      <c r="GX48" s="167"/>
      <c r="GY48" s="167"/>
      <c r="GZ48" s="167"/>
      <c r="HA48" s="167"/>
      <c r="HB48" s="167"/>
      <c r="HC48" s="167"/>
      <c r="HD48" s="167"/>
      <c r="HE48" s="167"/>
      <c r="HF48" s="167"/>
      <c r="HG48" s="167"/>
      <c r="HH48" s="167"/>
      <c r="HI48" s="167"/>
      <c r="HJ48" s="167"/>
      <c r="HK48" s="167"/>
      <c r="HL48" s="167"/>
      <c r="HM48" s="167"/>
      <c r="HN48" s="167"/>
      <c r="HO48" s="167"/>
      <c r="HP48" s="167"/>
      <c r="HQ48" s="167"/>
      <c r="HR48" s="167"/>
      <c r="HS48" s="167"/>
      <c r="HT48" s="167"/>
      <c r="HU48" s="167"/>
      <c r="HV48" s="167"/>
      <c r="HW48" s="167"/>
      <c r="HX48" s="167"/>
      <c r="HY48" s="167"/>
      <c r="HZ48" s="167"/>
      <c r="IA48" s="167"/>
      <c r="IB48" s="167"/>
      <c r="IC48" s="167"/>
      <c r="ID48" s="167"/>
      <c r="IE48" s="167"/>
      <c r="IF48" s="167"/>
      <c r="IG48" s="167"/>
      <c r="IH48" s="167"/>
      <c r="II48" s="167"/>
      <c r="IJ48" s="167"/>
      <c r="IK48" s="167"/>
      <c r="IL48" s="167"/>
      <c r="IM48" s="167"/>
      <c r="IN48" s="167"/>
      <c r="IO48" s="167"/>
      <c r="IP48" s="167"/>
      <c r="IQ48" s="167"/>
      <c r="IR48" s="167"/>
      <c r="IS48" s="167"/>
      <c r="IT48" s="167"/>
      <c r="IU48" s="167"/>
      <c r="IV48" s="167"/>
      <c r="IW48" s="167"/>
      <c r="IX48" s="167"/>
      <c r="IY48" s="167"/>
      <c r="IZ48" s="167"/>
      <c r="JA48" s="167"/>
      <c r="JB48" s="167"/>
      <c r="JC48" s="167"/>
      <c r="JD48" s="167"/>
      <c r="JE48" s="167"/>
      <c r="JF48" s="167"/>
      <c r="JG48" s="167"/>
      <c r="JH48" s="167"/>
      <c r="JI48" s="167"/>
      <c r="JJ48" s="167"/>
      <c r="JK48" s="167"/>
      <c r="JL48" s="167"/>
      <c r="JM48" s="167"/>
      <c r="JN48" s="167"/>
      <c r="JO48" s="167"/>
      <c r="JP48" s="167"/>
      <c r="JQ48" s="167"/>
      <c r="JR48" s="167"/>
      <c r="JS48" s="167"/>
      <c r="JT48" s="167"/>
      <c r="JU48" s="167"/>
    </row>
    <row r="49" spans="1:281" s="82" customFormat="1" ht="23.25" customHeight="1" x14ac:dyDescent="0.25">
      <c r="A49" s="77">
        <v>10</v>
      </c>
      <c r="B49" s="58" t="s">
        <v>60</v>
      </c>
      <c r="C49" s="62">
        <f t="shared" si="5"/>
        <v>14770156.5</v>
      </c>
      <c r="D49" s="28"/>
      <c r="E49" s="28"/>
      <c r="F49" s="28"/>
      <c r="G49" s="28"/>
      <c r="H49" s="28"/>
      <c r="I49" s="28"/>
      <c r="J49" s="27"/>
      <c r="K49" s="27"/>
      <c r="L49" s="28">
        <v>990</v>
      </c>
      <c r="M49" s="56">
        <f>L49*'1'!O45</f>
        <v>14770156.5</v>
      </c>
      <c r="N49" s="27"/>
      <c r="O49" s="28"/>
      <c r="P49" s="27"/>
      <c r="Q49" s="27"/>
      <c r="R49" s="27"/>
      <c r="S49" s="27"/>
      <c r="T49" s="75" t="s">
        <v>76</v>
      </c>
      <c r="U49" s="75"/>
      <c r="V49" s="75"/>
      <c r="W49" s="76"/>
      <c r="FM49" s="167"/>
      <c r="FN49" s="167"/>
      <c r="FO49" s="167"/>
      <c r="FP49" s="167"/>
      <c r="FQ49" s="167"/>
      <c r="FR49" s="167"/>
      <c r="FS49" s="167"/>
      <c r="FT49" s="167"/>
      <c r="FU49" s="167"/>
      <c r="FV49" s="167"/>
      <c r="FW49" s="167"/>
      <c r="FX49" s="167"/>
      <c r="FY49" s="167"/>
      <c r="FZ49" s="167"/>
      <c r="GA49" s="167"/>
      <c r="GB49" s="167"/>
      <c r="GC49" s="167"/>
      <c r="GD49" s="167"/>
      <c r="GE49" s="167"/>
      <c r="GF49" s="167"/>
      <c r="GG49" s="167"/>
      <c r="GH49" s="167"/>
      <c r="GI49" s="167"/>
      <c r="GJ49" s="167"/>
      <c r="GK49" s="167"/>
      <c r="GL49" s="167"/>
      <c r="GM49" s="167"/>
      <c r="GN49" s="167"/>
      <c r="GO49" s="167"/>
      <c r="GP49" s="167"/>
      <c r="GQ49" s="167"/>
      <c r="GR49" s="167"/>
      <c r="GS49" s="167"/>
      <c r="GT49" s="167"/>
      <c r="GU49" s="167"/>
      <c r="GV49" s="167"/>
      <c r="GW49" s="167"/>
      <c r="GX49" s="167"/>
      <c r="GY49" s="167"/>
      <c r="GZ49" s="167"/>
      <c r="HA49" s="167"/>
      <c r="HB49" s="167"/>
      <c r="HC49" s="167"/>
      <c r="HD49" s="167"/>
      <c r="HE49" s="167"/>
      <c r="HF49" s="167"/>
      <c r="HG49" s="167"/>
      <c r="HH49" s="167"/>
      <c r="HI49" s="167"/>
      <c r="HJ49" s="167"/>
      <c r="HK49" s="167"/>
      <c r="HL49" s="167"/>
      <c r="HM49" s="167"/>
      <c r="HN49" s="167"/>
      <c r="HO49" s="167"/>
      <c r="HP49" s="167"/>
      <c r="HQ49" s="167"/>
      <c r="HR49" s="167"/>
      <c r="HS49" s="167"/>
      <c r="HT49" s="167"/>
      <c r="HU49" s="167"/>
      <c r="HV49" s="167"/>
      <c r="HW49" s="167"/>
      <c r="HX49" s="167"/>
      <c r="HY49" s="167"/>
      <c r="HZ49" s="167"/>
      <c r="IA49" s="167"/>
      <c r="IB49" s="167"/>
      <c r="IC49" s="167"/>
      <c r="ID49" s="167"/>
      <c r="IE49" s="167"/>
      <c r="IF49" s="167"/>
      <c r="IG49" s="167"/>
      <c r="IH49" s="167"/>
      <c r="II49" s="167"/>
      <c r="IJ49" s="167"/>
      <c r="IK49" s="167"/>
      <c r="IL49" s="167"/>
      <c r="IM49" s="167"/>
      <c r="IN49" s="167"/>
      <c r="IO49" s="167"/>
      <c r="IP49" s="167"/>
      <c r="IQ49" s="167"/>
      <c r="IR49" s="167"/>
      <c r="IS49" s="167"/>
      <c r="IT49" s="167"/>
      <c r="IU49" s="167"/>
      <c r="IV49" s="167"/>
      <c r="IW49" s="167"/>
      <c r="IX49" s="167"/>
      <c r="IY49" s="167"/>
      <c r="IZ49" s="167"/>
      <c r="JA49" s="167"/>
      <c r="JB49" s="167"/>
      <c r="JC49" s="167"/>
      <c r="JD49" s="167"/>
      <c r="JE49" s="167"/>
      <c r="JF49" s="167"/>
      <c r="JG49" s="167"/>
      <c r="JH49" s="167"/>
      <c r="JI49" s="167"/>
      <c r="JJ49" s="167"/>
      <c r="JK49" s="167"/>
      <c r="JL49" s="167"/>
      <c r="JM49" s="167"/>
      <c r="JN49" s="167"/>
      <c r="JO49" s="167"/>
      <c r="JP49" s="167"/>
      <c r="JQ49" s="167"/>
      <c r="JR49" s="167"/>
      <c r="JS49" s="167"/>
      <c r="JT49" s="167"/>
      <c r="JU49" s="167"/>
    </row>
    <row r="50" spans="1:281" s="82" customFormat="1" ht="23.25" customHeight="1" x14ac:dyDescent="0.25">
      <c r="A50" s="77">
        <v>11</v>
      </c>
      <c r="B50" s="58" t="s">
        <v>63</v>
      </c>
      <c r="C50" s="62">
        <f t="shared" si="5"/>
        <v>11487899.5</v>
      </c>
      <c r="D50" s="28"/>
      <c r="E50" s="28"/>
      <c r="F50" s="28"/>
      <c r="G50" s="28"/>
      <c r="H50" s="28"/>
      <c r="I50" s="28"/>
      <c r="J50" s="27"/>
      <c r="K50" s="27"/>
      <c r="L50" s="28">
        <v>770</v>
      </c>
      <c r="M50" s="56">
        <f>L50*'1'!O46</f>
        <v>11487899.5</v>
      </c>
      <c r="N50" s="27"/>
      <c r="O50" s="28"/>
      <c r="P50" s="27"/>
      <c r="Q50" s="27"/>
      <c r="R50" s="27"/>
      <c r="S50" s="27"/>
      <c r="T50" s="75" t="s">
        <v>76</v>
      </c>
      <c r="U50" s="75"/>
      <c r="V50" s="75"/>
      <c r="W50" s="76"/>
      <c r="FM50" s="167"/>
      <c r="FN50" s="167"/>
      <c r="FO50" s="167"/>
      <c r="FP50" s="167"/>
      <c r="FQ50" s="167"/>
      <c r="FR50" s="167"/>
      <c r="FS50" s="167"/>
      <c r="FT50" s="167"/>
      <c r="FU50" s="167"/>
      <c r="FV50" s="167"/>
      <c r="FW50" s="167"/>
      <c r="FX50" s="167"/>
      <c r="FY50" s="167"/>
      <c r="FZ50" s="167"/>
      <c r="GA50" s="167"/>
      <c r="GB50" s="167"/>
      <c r="GC50" s="167"/>
      <c r="GD50" s="167"/>
      <c r="GE50" s="167"/>
      <c r="GF50" s="167"/>
      <c r="GG50" s="167"/>
      <c r="GH50" s="167"/>
      <c r="GI50" s="167"/>
      <c r="GJ50" s="167"/>
      <c r="GK50" s="167"/>
      <c r="GL50" s="167"/>
      <c r="GM50" s="167"/>
      <c r="GN50" s="167"/>
      <c r="GO50" s="167"/>
      <c r="GP50" s="167"/>
      <c r="GQ50" s="167"/>
      <c r="GR50" s="167"/>
      <c r="GS50" s="167"/>
      <c r="GT50" s="167"/>
      <c r="GU50" s="167"/>
      <c r="GV50" s="167"/>
      <c r="GW50" s="167"/>
      <c r="GX50" s="167"/>
      <c r="GY50" s="167"/>
      <c r="GZ50" s="167"/>
      <c r="HA50" s="167"/>
      <c r="HB50" s="167"/>
      <c r="HC50" s="167"/>
      <c r="HD50" s="167"/>
      <c r="HE50" s="167"/>
      <c r="HF50" s="167"/>
      <c r="HG50" s="167"/>
      <c r="HH50" s="167"/>
      <c r="HI50" s="167"/>
      <c r="HJ50" s="167"/>
      <c r="HK50" s="167"/>
      <c r="HL50" s="167"/>
      <c r="HM50" s="167"/>
      <c r="HN50" s="167"/>
      <c r="HO50" s="167"/>
      <c r="HP50" s="167"/>
      <c r="HQ50" s="167"/>
      <c r="HR50" s="167"/>
      <c r="HS50" s="167"/>
      <c r="HT50" s="167"/>
      <c r="HU50" s="167"/>
      <c r="HV50" s="167"/>
      <c r="HW50" s="167"/>
      <c r="HX50" s="167"/>
      <c r="HY50" s="167"/>
      <c r="HZ50" s="167"/>
      <c r="IA50" s="167"/>
      <c r="IB50" s="167"/>
      <c r="IC50" s="167"/>
      <c r="ID50" s="167"/>
      <c r="IE50" s="167"/>
      <c r="IF50" s="167"/>
      <c r="IG50" s="167"/>
      <c r="IH50" s="167"/>
      <c r="II50" s="167"/>
      <c r="IJ50" s="167"/>
      <c r="IK50" s="167"/>
      <c r="IL50" s="167"/>
      <c r="IM50" s="167"/>
      <c r="IN50" s="167"/>
      <c r="IO50" s="167"/>
      <c r="IP50" s="167"/>
      <c r="IQ50" s="167"/>
      <c r="IR50" s="167"/>
      <c r="IS50" s="167"/>
      <c r="IT50" s="167"/>
      <c r="IU50" s="167"/>
      <c r="IV50" s="167"/>
      <c r="IW50" s="167"/>
      <c r="IX50" s="167"/>
      <c r="IY50" s="167"/>
      <c r="IZ50" s="167"/>
      <c r="JA50" s="167"/>
      <c r="JB50" s="167"/>
      <c r="JC50" s="167"/>
      <c r="JD50" s="167"/>
      <c r="JE50" s="167"/>
      <c r="JF50" s="167"/>
      <c r="JG50" s="167"/>
      <c r="JH50" s="167"/>
      <c r="JI50" s="167"/>
      <c r="JJ50" s="167"/>
      <c r="JK50" s="167"/>
      <c r="JL50" s="167"/>
      <c r="JM50" s="167"/>
      <c r="JN50" s="167"/>
      <c r="JO50" s="167"/>
      <c r="JP50" s="167"/>
      <c r="JQ50" s="167"/>
      <c r="JR50" s="167"/>
      <c r="JS50" s="167"/>
      <c r="JT50" s="167"/>
      <c r="JU50" s="167"/>
    </row>
    <row r="51" spans="1:281" s="82" customFormat="1" ht="23.25" customHeight="1" x14ac:dyDescent="0.25">
      <c r="A51" s="77">
        <v>12</v>
      </c>
      <c r="B51" s="58" t="s">
        <v>74</v>
      </c>
      <c r="C51" s="62">
        <f>SUM(D51:I51,K51,M51,O51,Q51,S51)</f>
        <v>19579600</v>
      </c>
      <c r="D51" s="28"/>
      <c r="E51" s="28"/>
      <c r="F51" s="28"/>
      <c r="G51" s="28"/>
      <c r="H51" s="28"/>
      <c r="I51" s="28"/>
      <c r="J51" s="27"/>
      <c r="K51" s="27"/>
      <c r="L51" s="28">
        <v>1000</v>
      </c>
      <c r="M51" s="56">
        <f>L51*'1'!O47</f>
        <v>19579600</v>
      </c>
      <c r="N51" s="27"/>
      <c r="O51" s="28"/>
      <c r="P51" s="27"/>
      <c r="Q51" s="27"/>
      <c r="R51" s="27"/>
      <c r="S51" s="27"/>
      <c r="T51" s="75" t="s">
        <v>76</v>
      </c>
      <c r="U51" s="75"/>
      <c r="V51" s="75"/>
      <c r="W51" s="76"/>
      <c r="FM51" s="167"/>
      <c r="FN51" s="167"/>
      <c r="FO51" s="167"/>
      <c r="FP51" s="167"/>
      <c r="FQ51" s="167"/>
      <c r="FR51" s="167"/>
      <c r="FS51" s="167"/>
      <c r="FT51" s="167"/>
      <c r="FU51" s="167"/>
      <c r="FV51" s="167"/>
      <c r="FW51" s="167"/>
      <c r="FX51" s="167"/>
      <c r="FY51" s="167"/>
      <c r="FZ51" s="167"/>
      <c r="GA51" s="167"/>
      <c r="GB51" s="167"/>
      <c r="GC51" s="167"/>
      <c r="GD51" s="167"/>
      <c r="GE51" s="167"/>
      <c r="GF51" s="167"/>
      <c r="GG51" s="167"/>
      <c r="GH51" s="167"/>
      <c r="GI51" s="167"/>
      <c r="GJ51" s="167"/>
      <c r="GK51" s="167"/>
      <c r="GL51" s="167"/>
      <c r="GM51" s="167"/>
      <c r="GN51" s="167"/>
      <c r="GO51" s="167"/>
      <c r="GP51" s="167"/>
      <c r="GQ51" s="167"/>
      <c r="GR51" s="167"/>
      <c r="GS51" s="167"/>
      <c r="GT51" s="167"/>
      <c r="GU51" s="167"/>
      <c r="GV51" s="167"/>
      <c r="GW51" s="167"/>
      <c r="GX51" s="167"/>
      <c r="GY51" s="167"/>
      <c r="GZ51" s="167"/>
      <c r="HA51" s="167"/>
      <c r="HB51" s="167"/>
      <c r="HC51" s="167"/>
      <c r="HD51" s="167"/>
      <c r="HE51" s="167"/>
      <c r="HF51" s="167"/>
      <c r="HG51" s="167"/>
      <c r="HH51" s="167"/>
      <c r="HI51" s="167"/>
      <c r="HJ51" s="167"/>
      <c r="HK51" s="167"/>
      <c r="HL51" s="167"/>
      <c r="HM51" s="167"/>
      <c r="HN51" s="167"/>
      <c r="HO51" s="167"/>
      <c r="HP51" s="167"/>
      <c r="HQ51" s="167"/>
      <c r="HR51" s="167"/>
      <c r="HS51" s="167"/>
      <c r="HT51" s="167"/>
      <c r="HU51" s="167"/>
      <c r="HV51" s="167"/>
      <c r="HW51" s="167"/>
      <c r="HX51" s="167"/>
      <c r="HY51" s="167"/>
      <c r="HZ51" s="167"/>
      <c r="IA51" s="167"/>
      <c r="IB51" s="167"/>
      <c r="IC51" s="167"/>
      <c r="ID51" s="167"/>
      <c r="IE51" s="167"/>
      <c r="IF51" s="167"/>
      <c r="IG51" s="167"/>
      <c r="IH51" s="167"/>
      <c r="II51" s="167"/>
      <c r="IJ51" s="167"/>
      <c r="IK51" s="167"/>
      <c r="IL51" s="167"/>
      <c r="IM51" s="167"/>
      <c r="IN51" s="167"/>
      <c r="IO51" s="167"/>
      <c r="IP51" s="167"/>
      <c r="IQ51" s="167"/>
      <c r="IR51" s="167"/>
      <c r="IS51" s="167"/>
      <c r="IT51" s="167"/>
      <c r="IU51" s="167"/>
      <c r="IV51" s="167"/>
      <c r="IW51" s="167"/>
      <c r="IX51" s="167"/>
      <c r="IY51" s="167"/>
      <c r="IZ51" s="167"/>
      <c r="JA51" s="167"/>
      <c r="JB51" s="167"/>
      <c r="JC51" s="167"/>
      <c r="JD51" s="167"/>
      <c r="JE51" s="167"/>
      <c r="JF51" s="167"/>
      <c r="JG51" s="167"/>
      <c r="JH51" s="167"/>
      <c r="JI51" s="167"/>
      <c r="JJ51" s="167"/>
      <c r="JK51" s="167"/>
      <c r="JL51" s="167"/>
      <c r="JM51" s="167"/>
      <c r="JN51" s="167"/>
      <c r="JO51" s="167"/>
      <c r="JP51" s="167"/>
      <c r="JQ51" s="167"/>
      <c r="JR51" s="167"/>
      <c r="JS51" s="167"/>
      <c r="JT51" s="167"/>
      <c r="JU51" s="167"/>
    </row>
    <row r="52" spans="1:281" s="76" customFormat="1" ht="25.5" customHeight="1" x14ac:dyDescent="0.25">
      <c r="A52" s="77">
        <v>13</v>
      </c>
      <c r="B52" s="58" t="s">
        <v>96</v>
      </c>
      <c r="C52" s="62">
        <f>SUM(D52:I52,K52,M52,O52,Q52,S52)</f>
        <v>14514617.909599997</v>
      </c>
      <c r="D52" s="26">
        <f>D38*'1'!I48</f>
        <v>1841874.4301999998</v>
      </c>
      <c r="E52" s="28"/>
      <c r="F52" s="26"/>
      <c r="G52" s="26">
        <f>G38*'1'!I48</f>
        <v>650990.31599999999</v>
      </c>
      <c r="H52" s="26"/>
      <c r="I52" s="26">
        <f>I38*'1'!I48</f>
        <v>1470788.8433999999</v>
      </c>
      <c r="J52" s="80"/>
      <c r="K52" s="27"/>
      <c r="L52" s="28">
        <f>13*54.4</f>
        <v>707.19999999999993</v>
      </c>
      <c r="M52" s="27">
        <f>L52*M39</f>
        <v>10550964.319999998</v>
      </c>
      <c r="N52" s="27"/>
      <c r="O52" s="28"/>
      <c r="P52" s="27"/>
      <c r="Q52" s="27"/>
      <c r="R52" s="27"/>
      <c r="S52" s="27"/>
      <c r="T52" s="75" t="s">
        <v>76</v>
      </c>
      <c r="U52" s="75"/>
      <c r="V52" s="75"/>
      <c r="FM52" s="166"/>
      <c r="FN52" s="166"/>
      <c r="FO52" s="166"/>
      <c r="FP52" s="166"/>
      <c r="FQ52" s="166"/>
      <c r="FR52" s="166"/>
      <c r="FS52" s="166"/>
      <c r="FT52" s="166"/>
      <c r="FU52" s="166"/>
      <c r="FV52" s="166"/>
      <c r="FW52" s="166"/>
      <c r="FX52" s="166"/>
      <c r="FY52" s="166"/>
      <c r="FZ52" s="166"/>
      <c r="GA52" s="166"/>
      <c r="GB52" s="166"/>
      <c r="GC52" s="166"/>
      <c r="GD52" s="166"/>
      <c r="GE52" s="166"/>
      <c r="GF52" s="166"/>
      <c r="GG52" s="166"/>
      <c r="GH52" s="166"/>
      <c r="GI52" s="166"/>
      <c r="GJ52" s="166"/>
      <c r="GK52" s="166"/>
      <c r="GL52" s="166"/>
      <c r="GM52" s="166"/>
      <c r="GN52" s="166"/>
      <c r="GO52" s="166"/>
      <c r="GP52" s="166"/>
      <c r="GQ52" s="166"/>
      <c r="GR52" s="166"/>
      <c r="GS52" s="166"/>
      <c r="GT52" s="166"/>
      <c r="GU52" s="166"/>
      <c r="GV52" s="166"/>
      <c r="GW52" s="166"/>
      <c r="GX52" s="166"/>
      <c r="GY52" s="166"/>
      <c r="GZ52" s="166"/>
      <c r="HA52" s="166"/>
      <c r="HB52" s="166"/>
      <c r="HC52" s="166"/>
      <c r="HD52" s="166"/>
      <c r="HE52" s="166"/>
      <c r="HF52" s="166"/>
      <c r="HG52" s="166"/>
      <c r="HH52" s="166"/>
      <c r="HI52" s="166"/>
      <c r="HJ52" s="166"/>
      <c r="HK52" s="166"/>
      <c r="HL52" s="166"/>
      <c r="HM52" s="166"/>
      <c r="HN52" s="166"/>
      <c r="HO52" s="166"/>
      <c r="HP52" s="166"/>
      <c r="HQ52" s="166"/>
      <c r="HR52" s="166"/>
      <c r="HS52" s="166"/>
      <c r="HT52" s="166"/>
      <c r="HU52" s="166"/>
      <c r="HV52" s="166"/>
      <c r="HW52" s="166"/>
      <c r="HX52" s="166"/>
      <c r="HY52" s="166"/>
      <c r="HZ52" s="166"/>
      <c r="IA52" s="166"/>
      <c r="IB52" s="166"/>
      <c r="IC52" s="166"/>
      <c r="ID52" s="166"/>
      <c r="IE52" s="166"/>
      <c r="IF52" s="166"/>
      <c r="IG52" s="166"/>
      <c r="IH52" s="166"/>
      <c r="II52" s="166"/>
      <c r="IJ52" s="166"/>
      <c r="IK52" s="166"/>
      <c r="IL52" s="166"/>
      <c r="IM52" s="166"/>
      <c r="IN52" s="166"/>
      <c r="IO52" s="166"/>
      <c r="IP52" s="166"/>
      <c r="IQ52" s="166"/>
      <c r="IR52" s="166"/>
      <c r="IS52" s="166"/>
      <c r="IT52" s="166"/>
      <c r="IU52" s="166"/>
      <c r="IV52" s="166"/>
      <c r="IW52" s="166"/>
      <c r="IX52" s="166"/>
      <c r="IY52" s="166"/>
      <c r="IZ52" s="166"/>
      <c r="JA52" s="166"/>
      <c r="JB52" s="166"/>
      <c r="JC52" s="166"/>
      <c r="JD52" s="166"/>
      <c r="JE52" s="166"/>
      <c r="JF52" s="166"/>
      <c r="JG52" s="166"/>
      <c r="JH52" s="166"/>
      <c r="JI52" s="166"/>
      <c r="JJ52" s="166"/>
      <c r="JK52" s="166"/>
      <c r="JL52" s="166"/>
      <c r="JM52" s="166"/>
      <c r="JN52" s="166"/>
      <c r="JO52" s="166"/>
      <c r="JP52" s="166"/>
      <c r="JQ52" s="166"/>
      <c r="JR52" s="166"/>
      <c r="JS52" s="166"/>
      <c r="JT52" s="166"/>
      <c r="JU52" s="166"/>
    </row>
    <row r="53" spans="1:281" s="82" customFormat="1" ht="23.25" customHeight="1" x14ac:dyDescent="0.25">
      <c r="A53" s="77">
        <v>14</v>
      </c>
      <c r="B53" s="136" t="s">
        <v>98</v>
      </c>
      <c r="C53" s="62">
        <f t="shared" ref="C53:C54" si="6">SUM(D53:I53,K53,M53,O53,Q53,S53)</f>
        <v>5425931.6850000005</v>
      </c>
      <c r="D53" s="28">
        <f>D38*'1'!I49</f>
        <v>1154149.4370000002</v>
      </c>
      <c r="E53" s="28">
        <f>E38*'1'!I49</f>
        <v>3863860.7880000002</v>
      </c>
      <c r="F53" s="28"/>
      <c r="G53" s="28">
        <f>G38*'1'!I49</f>
        <v>407921.46</v>
      </c>
      <c r="H53" s="28"/>
      <c r="I53" s="28"/>
      <c r="J53" s="27"/>
      <c r="K53" s="27"/>
      <c r="L53" s="28"/>
      <c r="M53" s="28"/>
      <c r="N53" s="27"/>
      <c r="O53" s="28"/>
      <c r="P53" s="27"/>
      <c r="Q53" s="27"/>
      <c r="R53" s="27"/>
      <c r="S53" s="27"/>
      <c r="T53" s="75" t="s">
        <v>76</v>
      </c>
      <c r="U53" s="105"/>
      <c r="V53" s="105"/>
      <c r="FM53" s="167"/>
      <c r="FN53" s="167"/>
      <c r="FO53" s="167"/>
      <c r="FP53" s="167"/>
      <c r="FQ53" s="167"/>
      <c r="FR53" s="167"/>
      <c r="FS53" s="167"/>
      <c r="FT53" s="167"/>
      <c r="FU53" s="167"/>
      <c r="FV53" s="167"/>
      <c r="FW53" s="167"/>
      <c r="FX53" s="167"/>
      <c r="FY53" s="167"/>
      <c r="FZ53" s="167"/>
      <c r="GA53" s="167"/>
      <c r="GB53" s="167"/>
      <c r="GC53" s="167"/>
      <c r="GD53" s="167"/>
      <c r="GE53" s="167"/>
      <c r="GF53" s="167"/>
      <c r="GG53" s="167"/>
      <c r="GH53" s="167"/>
      <c r="GI53" s="167"/>
      <c r="GJ53" s="167"/>
      <c r="GK53" s="167"/>
      <c r="GL53" s="167"/>
      <c r="GM53" s="167"/>
      <c r="GN53" s="167"/>
      <c r="GO53" s="167"/>
      <c r="GP53" s="167"/>
      <c r="GQ53" s="167"/>
      <c r="GR53" s="167"/>
      <c r="GS53" s="167"/>
      <c r="GT53" s="167"/>
      <c r="GU53" s="167"/>
      <c r="GV53" s="167"/>
      <c r="GW53" s="167"/>
      <c r="GX53" s="167"/>
      <c r="GY53" s="167"/>
      <c r="GZ53" s="167"/>
      <c r="HA53" s="167"/>
      <c r="HB53" s="167"/>
      <c r="HC53" s="167"/>
      <c r="HD53" s="167"/>
      <c r="HE53" s="167"/>
      <c r="HF53" s="167"/>
      <c r="HG53" s="167"/>
      <c r="HH53" s="167"/>
      <c r="HI53" s="167"/>
      <c r="HJ53" s="167"/>
      <c r="HK53" s="167"/>
      <c r="HL53" s="167"/>
      <c r="HM53" s="167"/>
      <c r="HN53" s="167"/>
      <c r="HO53" s="167"/>
      <c r="HP53" s="167"/>
      <c r="HQ53" s="167"/>
      <c r="HR53" s="167"/>
      <c r="HS53" s="167"/>
      <c r="HT53" s="167"/>
      <c r="HU53" s="167"/>
      <c r="HV53" s="167"/>
      <c r="HW53" s="167"/>
      <c r="HX53" s="167"/>
      <c r="HY53" s="167"/>
      <c r="HZ53" s="167"/>
      <c r="IA53" s="167"/>
      <c r="IB53" s="167"/>
      <c r="IC53" s="167"/>
      <c r="ID53" s="167"/>
      <c r="IE53" s="167"/>
      <c r="IF53" s="167"/>
      <c r="IG53" s="167"/>
      <c r="IH53" s="167"/>
      <c r="II53" s="167"/>
      <c r="IJ53" s="167"/>
      <c r="IK53" s="167"/>
      <c r="IL53" s="167"/>
      <c r="IM53" s="167"/>
      <c r="IN53" s="167"/>
      <c r="IO53" s="167"/>
      <c r="IP53" s="167"/>
      <c r="IQ53" s="167"/>
      <c r="IR53" s="167"/>
      <c r="IS53" s="167"/>
      <c r="IT53" s="167"/>
      <c r="IU53" s="167"/>
      <c r="IV53" s="167"/>
      <c r="IW53" s="167"/>
      <c r="IX53" s="167"/>
      <c r="IY53" s="167"/>
      <c r="IZ53" s="167"/>
      <c r="JA53" s="167"/>
      <c r="JB53" s="167"/>
      <c r="JC53" s="167"/>
      <c r="JD53" s="167"/>
      <c r="JE53" s="167"/>
      <c r="JF53" s="167"/>
      <c r="JG53" s="167"/>
      <c r="JH53" s="167"/>
      <c r="JI53" s="167"/>
      <c r="JJ53" s="167"/>
      <c r="JK53" s="167"/>
      <c r="JL53" s="167"/>
      <c r="JM53" s="167"/>
      <c r="JN53" s="167"/>
      <c r="JO53" s="167"/>
      <c r="JP53" s="167"/>
      <c r="JQ53" s="167"/>
      <c r="JR53" s="167"/>
      <c r="JS53" s="167"/>
      <c r="JT53" s="167"/>
      <c r="JU53" s="167"/>
    </row>
    <row r="54" spans="1:281" s="82" customFormat="1" ht="23.25" customHeight="1" x14ac:dyDescent="0.25">
      <c r="A54" s="77">
        <v>15</v>
      </c>
      <c r="B54" s="58" t="s">
        <v>99</v>
      </c>
      <c r="C54" s="62">
        <f t="shared" si="6"/>
        <v>9370433.4528749995</v>
      </c>
      <c r="D54" s="144"/>
      <c r="E54" s="144"/>
      <c r="F54" s="144"/>
      <c r="G54" s="144"/>
      <c r="H54" s="144"/>
      <c r="I54" s="144"/>
      <c r="J54" s="64"/>
      <c r="K54" s="144"/>
      <c r="L54" s="53">
        <f>49.65*12.65</f>
        <v>628.07249999999999</v>
      </c>
      <c r="M54" s="27">
        <f>L54*M39</f>
        <v>9370433.4528749995</v>
      </c>
      <c r="N54" s="64"/>
      <c r="O54" s="144"/>
      <c r="P54" s="64"/>
      <c r="Q54" s="144"/>
      <c r="R54" s="64"/>
      <c r="S54" s="144"/>
      <c r="T54" s="75" t="s">
        <v>100</v>
      </c>
      <c r="U54" s="105"/>
      <c r="V54" s="105"/>
      <c r="FM54" s="167"/>
      <c r="FN54" s="167"/>
      <c r="FO54" s="167"/>
      <c r="FP54" s="167"/>
      <c r="FQ54" s="167"/>
      <c r="FR54" s="167"/>
      <c r="FS54" s="167"/>
      <c r="FT54" s="167"/>
      <c r="FU54" s="167"/>
      <c r="FV54" s="167"/>
      <c r="FW54" s="167"/>
      <c r="FX54" s="167"/>
      <c r="FY54" s="167"/>
      <c r="FZ54" s="167"/>
      <c r="GA54" s="167"/>
      <c r="GB54" s="167"/>
      <c r="GC54" s="167"/>
      <c r="GD54" s="167"/>
      <c r="GE54" s="167"/>
      <c r="GF54" s="167"/>
      <c r="GG54" s="167"/>
      <c r="GH54" s="167"/>
      <c r="GI54" s="167"/>
      <c r="GJ54" s="167"/>
      <c r="GK54" s="167"/>
      <c r="GL54" s="167"/>
      <c r="GM54" s="167"/>
      <c r="GN54" s="167"/>
      <c r="GO54" s="167"/>
      <c r="GP54" s="167"/>
      <c r="GQ54" s="167"/>
      <c r="GR54" s="167"/>
      <c r="GS54" s="167"/>
      <c r="GT54" s="167"/>
      <c r="GU54" s="167"/>
      <c r="GV54" s="167"/>
      <c r="GW54" s="167"/>
      <c r="GX54" s="167"/>
      <c r="GY54" s="167"/>
      <c r="GZ54" s="167"/>
      <c r="HA54" s="167"/>
      <c r="HB54" s="167"/>
      <c r="HC54" s="167"/>
      <c r="HD54" s="167"/>
      <c r="HE54" s="167"/>
      <c r="HF54" s="167"/>
      <c r="HG54" s="167"/>
      <c r="HH54" s="167"/>
      <c r="HI54" s="167"/>
      <c r="HJ54" s="167"/>
      <c r="HK54" s="167"/>
      <c r="HL54" s="167"/>
      <c r="HM54" s="167"/>
      <c r="HN54" s="167"/>
      <c r="HO54" s="167"/>
      <c r="HP54" s="167"/>
      <c r="HQ54" s="167"/>
      <c r="HR54" s="167"/>
      <c r="HS54" s="167"/>
      <c r="HT54" s="167"/>
      <c r="HU54" s="167"/>
      <c r="HV54" s="167"/>
      <c r="HW54" s="167"/>
      <c r="HX54" s="167"/>
      <c r="HY54" s="167"/>
      <c r="HZ54" s="167"/>
      <c r="IA54" s="167"/>
      <c r="IB54" s="167"/>
      <c r="IC54" s="167"/>
      <c r="ID54" s="167"/>
      <c r="IE54" s="167"/>
      <c r="IF54" s="167"/>
      <c r="IG54" s="167"/>
      <c r="IH54" s="167"/>
      <c r="II54" s="167"/>
      <c r="IJ54" s="167"/>
      <c r="IK54" s="167"/>
      <c r="IL54" s="167"/>
      <c r="IM54" s="167"/>
      <c r="IN54" s="167"/>
      <c r="IO54" s="167"/>
      <c r="IP54" s="167"/>
      <c r="IQ54" s="167"/>
      <c r="IR54" s="167"/>
      <c r="IS54" s="167"/>
      <c r="IT54" s="167"/>
      <c r="IU54" s="167"/>
      <c r="IV54" s="167"/>
      <c r="IW54" s="167"/>
      <c r="IX54" s="167"/>
      <c r="IY54" s="167"/>
      <c r="IZ54" s="167"/>
      <c r="JA54" s="167"/>
      <c r="JB54" s="167"/>
      <c r="JC54" s="167"/>
      <c r="JD54" s="167"/>
      <c r="JE54" s="167"/>
      <c r="JF54" s="167"/>
      <c r="JG54" s="167"/>
      <c r="JH54" s="167"/>
      <c r="JI54" s="167"/>
      <c r="JJ54" s="167"/>
      <c r="JK54" s="167"/>
      <c r="JL54" s="167"/>
      <c r="JM54" s="167"/>
      <c r="JN54" s="167"/>
      <c r="JO54" s="167"/>
      <c r="JP54" s="167"/>
      <c r="JQ54" s="167"/>
      <c r="JR54" s="167"/>
      <c r="JS54" s="167"/>
      <c r="JT54" s="167"/>
      <c r="JU54" s="167"/>
    </row>
    <row r="55" spans="1:281" s="93" customFormat="1" ht="23.25" customHeight="1" x14ac:dyDescent="0.25">
      <c r="A55" s="77">
        <v>16</v>
      </c>
      <c r="B55" s="45" t="s">
        <v>111</v>
      </c>
      <c r="C55" s="46">
        <f t="shared" ref="C55:C56" si="7">SUM(D55:I55,K55,M55,O55,Q55,S55)</f>
        <v>17219866.607999995</v>
      </c>
      <c r="D55" s="91"/>
      <c r="E55" s="91"/>
      <c r="F55" s="91"/>
      <c r="G55" s="91"/>
      <c r="H55" s="91"/>
      <c r="I55" s="91"/>
      <c r="J55" s="89"/>
      <c r="K55" s="91"/>
      <c r="L55" s="50">
        <f>69.8*12.6</f>
        <v>879.4799999999999</v>
      </c>
      <c r="M55" s="47">
        <f>L55*'1'!O51</f>
        <v>17219866.607999995</v>
      </c>
      <c r="N55" s="89"/>
      <c r="O55" s="91"/>
      <c r="P55" s="89"/>
      <c r="Q55" s="91"/>
      <c r="R55" s="89"/>
      <c r="S55" s="91"/>
      <c r="T55" s="74" t="s">
        <v>112</v>
      </c>
      <c r="U55" s="92"/>
      <c r="V55" s="92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  <c r="IP55" s="168"/>
      <c r="IQ55" s="168"/>
      <c r="IR55" s="168"/>
      <c r="IS55" s="168"/>
      <c r="IT55" s="168"/>
      <c r="IU55" s="168"/>
      <c r="IV55" s="168"/>
      <c r="IW55" s="168"/>
      <c r="IX55" s="168"/>
      <c r="IY55" s="168"/>
      <c r="IZ55" s="168"/>
      <c r="JA55" s="168"/>
      <c r="JB55" s="168"/>
      <c r="JC55" s="168"/>
      <c r="JD55" s="168"/>
      <c r="JE55" s="168"/>
      <c r="JF55" s="168"/>
      <c r="JG55" s="168"/>
      <c r="JH55" s="168"/>
      <c r="JI55" s="168"/>
      <c r="JJ55" s="168"/>
      <c r="JK55" s="168"/>
      <c r="JL55" s="168"/>
      <c r="JM55" s="168"/>
      <c r="JN55" s="168"/>
      <c r="JO55" s="168"/>
      <c r="JP55" s="168"/>
      <c r="JQ55" s="168"/>
      <c r="JR55" s="168"/>
      <c r="JS55" s="168"/>
      <c r="JT55" s="168"/>
      <c r="JU55" s="168"/>
    </row>
    <row r="56" spans="1:281" s="93" customFormat="1" ht="23.25" customHeight="1" x14ac:dyDescent="0.25">
      <c r="A56" s="77">
        <v>17</v>
      </c>
      <c r="B56" s="158" t="s">
        <v>113</v>
      </c>
      <c r="C56" s="46">
        <f t="shared" si="7"/>
        <v>59485404.173600003</v>
      </c>
      <c r="D56" s="91">
        <f>D38*'1'!I52</f>
        <v>3936031.9753999999</v>
      </c>
      <c r="E56" s="91">
        <f>E38*'1'!I52</f>
        <v>13177045.469599999</v>
      </c>
      <c r="F56" s="91"/>
      <c r="G56" s="91">
        <f>G38*'1'!I52</f>
        <v>1391147.3319999999</v>
      </c>
      <c r="H56" s="91">
        <f>H38*'1'!I52</f>
        <v>2353867.6787999999</v>
      </c>
      <c r="I56" s="91">
        <f>I38*'1'!I52</f>
        <v>3143032.8917999999</v>
      </c>
      <c r="J56" s="89"/>
      <c r="K56" s="91"/>
      <c r="L56" s="50">
        <v>975.96</v>
      </c>
      <c r="M56" s="47">
        <f>L56*M39</f>
        <v>14560688.826000001</v>
      </c>
      <c r="N56" s="89"/>
      <c r="O56" s="91"/>
      <c r="P56" s="89">
        <v>3000</v>
      </c>
      <c r="Q56" s="91">
        <f>P56*Q38</f>
        <v>20923590</v>
      </c>
      <c r="R56" s="89"/>
      <c r="S56" s="91"/>
      <c r="T56" s="92">
        <v>2026</v>
      </c>
      <c r="U56" s="92" t="s">
        <v>115</v>
      </c>
      <c r="V56" s="92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  <c r="IL56" s="168"/>
      <c r="IM56" s="168"/>
      <c r="IN56" s="168"/>
      <c r="IO56" s="168"/>
      <c r="IP56" s="168"/>
      <c r="IQ56" s="168"/>
      <c r="IR56" s="168"/>
      <c r="IS56" s="168"/>
      <c r="IT56" s="168"/>
      <c r="IU56" s="168"/>
      <c r="IV56" s="168"/>
      <c r="IW56" s="168"/>
      <c r="IX56" s="168"/>
      <c r="IY56" s="168"/>
      <c r="IZ56" s="168"/>
      <c r="JA56" s="168"/>
      <c r="JB56" s="168"/>
      <c r="JC56" s="168"/>
      <c r="JD56" s="168"/>
      <c r="JE56" s="168"/>
      <c r="JF56" s="168"/>
      <c r="JG56" s="168"/>
      <c r="JH56" s="168"/>
      <c r="JI56" s="168"/>
      <c r="JJ56" s="168"/>
      <c r="JK56" s="168"/>
      <c r="JL56" s="168"/>
      <c r="JM56" s="168"/>
      <c r="JN56" s="168"/>
      <c r="JO56" s="168"/>
      <c r="JP56" s="168"/>
      <c r="JQ56" s="168"/>
      <c r="JR56" s="168"/>
      <c r="JS56" s="168"/>
      <c r="JT56" s="168"/>
      <c r="JU56" s="168"/>
    </row>
    <row r="57" spans="1:281" s="31" customFormat="1" ht="23.25" customHeight="1" x14ac:dyDescent="0.2">
      <c r="A57" s="36"/>
      <c r="B57" s="37" t="s">
        <v>26</v>
      </c>
      <c r="C57" s="30">
        <f>SUM(C40:C54)</f>
        <v>229090319.06747496</v>
      </c>
      <c r="D57" s="30">
        <f t="shared" ref="D57:S57" si="8">SUM(D40:D54)</f>
        <v>2996023.8672000002</v>
      </c>
      <c r="E57" s="30">
        <f t="shared" si="8"/>
        <v>3863860.7880000002</v>
      </c>
      <c r="F57" s="30">
        <f t="shared" si="8"/>
        <v>0</v>
      </c>
      <c r="G57" s="30">
        <f t="shared" si="8"/>
        <v>1058911.7760000001</v>
      </c>
      <c r="H57" s="30">
        <f t="shared" si="8"/>
        <v>0</v>
      </c>
      <c r="I57" s="30">
        <f t="shared" si="8"/>
        <v>1470788.8433999999</v>
      </c>
      <c r="J57" s="30">
        <f t="shared" si="8"/>
        <v>0</v>
      </c>
      <c r="K57" s="30">
        <f t="shared" si="8"/>
        <v>0</v>
      </c>
      <c r="L57" s="30">
        <f t="shared" si="8"/>
        <v>13261.472500000002</v>
      </c>
      <c r="M57" s="30">
        <v>219700733.78999999</v>
      </c>
      <c r="N57" s="30">
        <f t="shared" si="8"/>
        <v>0</v>
      </c>
      <c r="O57" s="30">
        <f t="shared" si="8"/>
        <v>0</v>
      </c>
      <c r="P57" s="30">
        <f t="shared" si="8"/>
        <v>0</v>
      </c>
      <c r="Q57" s="30">
        <f t="shared" si="8"/>
        <v>0</v>
      </c>
      <c r="R57" s="30">
        <f t="shared" si="8"/>
        <v>0</v>
      </c>
      <c r="S57" s="30">
        <f t="shared" si="8"/>
        <v>0</v>
      </c>
      <c r="FM57" s="169"/>
      <c r="FN57" s="169"/>
      <c r="FO57" s="169"/>
      <c r="FP57" s="169"/>
      <c r="FQ57" s="169"/>
      <c r="FR57" s="169"/>
      <c r="FS57" s="169"/>
      <c r="FT57" s="169"/>
      <c r="FU57" s="169"/>
      <c r="FV57" s="169"/>
      <c r="FW57" s="169"/>
      <c r="FX57" s="169"/>
      <c r="FY57" s="169"/>
      <c r="FZ57" s="169"/>
      <c r="GA57" s="169"/>
      <c r="GB57" s="169"/>
      <c r="GC57" s="169"/>
      <c r="GD57" s="169"/>
      <c r="GE57" s="169"/>
      <c r="GF57" s="169"/>
      <c r="GG57" s="169"/>
      <c r="GH57" s="169"/>
      <c r="GI57" s="169"/>
      <c r="GJ57" s="169"/>
      <c r="GK57" s="169"/>
      <c r="GL57" s="169"/>
      <c r="GM57" s="169"/>
      <c r="GN57" s="169"/>
      <c r="GO57" s="169"/>
      <c r="GP57" s="169"/>
      <c r="GQ57" s="169"/>
      <c r="GR57" s="169"/>
      <c r="GS57" s="169"/>
      <c r="GT57" s="169"/>
      <c r="GU57" s="169"/>
      <c r="GV57" s="169"/>
      <c r="GW57" s="169"/>
      <c r="GX57" s="169"/>
      <c r="GY57" s="169"/>
      <c r="GZ57" s="169"/>
      <c r="HA57" s="169"/>
      <c r="HB57" s="169"/>
      <c r="HC57" s="169"/>
      <c r="HD57" s="169"/>
      <c r="HE57" s="169"/>
      <c r="HF57" s="169"/>
      <c r="HG57" s="169"/>
      <c r="HH57" s="169"/>
      <c r="HI57" s="169"/>
      <c r="HJ57" s="169"/>
      <c r="HK57" s="169"/>
      <c r="HL57" s="169"/>
      <c r="HM57" s="169"/>
      <c r="HN57" s="169"/>
      <c r="HO57" s="169"/>
      <c r="HP57" s="169"/>
      <c r="HQ57" s="169"/>
      <c r="HR57" s="169"/>
      <c r="HS57" s="169"/>
      <c r="HT57" s="169"/>
      <c r="HU57" s="169"/>
      <c r="HV57" s="169"/>
      <c r="HW57" s="169"/>
      <c r="HX57" s="169"/>
      <c r="HY57" s="169"/>
      <c r="HZ57" s="169"/>
      <c r="IA57" s="169"/>
      <c r="IB57" s="169"/>
      <c r="IC57" s="169"/>
      <c r="ID57" s="169"/>
      <c r="IE57" s="169"/>
      <c r="IF57" s="169"/>
      <c r="IG57" s="169"/>
      <c r="IH57" s="169"/>
      <c r="II57" s="169"/>
      <c r="IJ57" s="169"/>
      <c r="IK57" s="169"/>
      <c r="IL57" s="169"/>
      <c r="IM57" s="169"/>
      <c r="IN57" s="169"/>
      <c r="IO57" s="169"/>
      <c r="IP57" s="169"/>
      <c r="IQ57" s="169"/>
      <c r="IR57" s="169"/>
      <c r="IS57" s="169"/>
      <c r="IT57" s="169"/>
      <c r="IU57" s="169"/>
      <c r="IV57" s="169"/>
      <c r="IW57" s="169"/>
      <c r="IX57" s="169"/>
      <c r="IY57" s="169"/>
      <c r="IZ57" s="169"/>
      <c r="JA57" s="169"/>
      <c r="JB57" s="169"/>
      <c r="JC57" s="169"/>
      <c r="JD57" s="169"/>
      <c r="JE57" s="169"/>
      <c r="JF57" s="169"/>
      <c r="JG57" s="169"/>
      <c r="JH57" s="169"/>
      <c r="JI57" s="169"/>
      <c r="JJ57" s="169"/>
      <c r="JK57" s="169"/>
      <c r="JL57" s="169"/>
      <c r="JM57" s="169"/>
      <c r="JN57" s="169"/>
      <c r="JO57" s="169"/>
      <c r="JP57" s="169"/>
      <c r="JQ57" s="169"/>
      <c r="JR57" s="169"/>
      <c r="JS57" s="169"/>
      <c r="JT57" s="169"/>
      <c r="JU57" s="169"/>
    </row>
    <row r="58" spans="1:281" ht="24" customHeight="1" x14ac:dyDescent="0.25">
      <c r="A58" s="38"/>
      <c r="B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  <c r="HR58" s="39"/>
      <c r="HS58" s="39"/>
      <c r="HT58" s="39"/>
      <c r="HU58" s="39"/>
      <c r="HV58" s="39"/>
      <c r="HW58" s="39"/>
      <c r="HX58" s="39"/>
      <c r="HY58" s="39"/>
      <c r="HZ58" s="39"/>
      <c r="IA58" s="39"/>
      <c r="IB58" s="39"/>
      <c r="IC58" s="39"/>
      <c r="ID58" s="39"/>
      <c r="IE58" s="39"/>
      <c r="IF58" s="39"/>
      <c r="IG58" s="39"/>
      <c r="IH58" s="39"/>
      <c r="II58" s="39"/>
      <c r="IJ58" s="39"/>
      <c r="IK58" s="39"/>
      <c r="IL58" s="39"/>
      <c r="IM58" s="39"/>
      <c r="IN58" s="39"/>
      <c r="IO58" s="39"/>
      <c r="IP58" s="39"/>
      <c r="IQ58" s="39"/>
      <c r="IR58" s="39"/>
      <c r="IS58" s="39"/>
      <c r="IT58" s="39"/>
      <c r="IU58" s="39"/>
      <c r="IV58" s="39"/>
      <c r="IW58" s="39"/>
      <c r="IX58" s="39"/>
      <c r="IY58" s="39"/>
      <c r="IZ58" s="39"/>
      <c r="JA58" s="39"/>
      <c r="JB58" s="39"/>
      <c r="JC58" s="39"/>
      <c r="JD58" s="39"/>
      <c r="JE58" s="39"/>
      <c r="JF58" s="39"/>
      <c r="JG58" s="39"/>
      <c r="JH58" s="39"/>
      <c r="JI58" s="39"/>
      <c r="JJ58" s="39"/>
      <c r="JK58" s="39"/>
      <c r="JL58" s="39"/>
      <c r="JM58" s="39"/>
      <c r="JN58" s="39"/>
      <c r="JO58" s="39"/>
      <c r="JP58" s="39"/>
      <c r="JQ58" s="39"/>
      <c r="JR58" s="39"/>
      <c r="JS58" s="39"/>
      <c r="JT58" s="39"/>
      <c r="JU58" s="39"/>
    </row>
    <row r="59" spans="1:281" ht="21.75" customHeight="1" x14ac:dyDescent="0.25">
      <c r="A59" s="40"/>
      <c r="B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  <c r="GS59" s="39"/>
      <c r="GT59" s="39"/>
      <c r="GU59" s="39"/>
      <c r="GV59" s="39"/>
      <c r="GW59" s="39"/>
      <c r="GX59" s="39"/>
      <c r="GY59" s="39"/>
      <c r="GZ59" s="39"/>
      <c r="HA59" s="39"/>
      <c r="HB59" s="39"/>
      <c r="HC59" s="39"/>
      <c r="HD59" s="39"/>
      <c r="HE59" s="39"/>
      <c r="HF59" s="39"/>
      <c r="HG59" s="39"/>
      <c r="HH59" s="39"/>
      <c r="HI59" s="39"/>
      <c r="HJ59" s="39"/>
      <c r="HK59" s="39"/>
      <c r="HL59" s="39"/>
      <c r="HM59" s="39"/>
      <c r="HN59" s="39"/>
      <c r="HO59" s="39"/>
      <c r="HP59" s="39"/>
      <c r="HQ59" s="39"/>
      <c r="HR59" s="39"/>
      <c r="HS59" s="39"/>
      <c r="HT59" s="39"/>
      <c r="HU59" s="39"/>
      <c r="HV59" s="39"/>
      <c r="HW59" s="39"/>
      <c r="HX59" s="39"/>
      <c r="HY59" s="39"/>
      <c r="HZ59" s="39"/>
      <c r="IA59" s="39"/>
      <c r="IB59" s="39"/>
      <c r="IC59" s="39"/>
      <c r="ID59" s="39"/>
      <c r="IE59" s="39"/>
      <c r="IF59" s="39"/>
      <c r="IG59" s="39"/>
      <c r="IH59" s="39"/>
      <c r="II59" s="39"/>
      <c r="IJ59" s="39"/>
      <c r="IK59" s="39"/>
      <c r="IL59" s="39"/>
      <c r="IM59" s="39"/>
      <c r="IN59" s="39"/>
      <c r="IO59" s="39"/>
      <c r="IP59" s="39"/>
      <c r="IQ59" s="39"/>
      <c r="IR59" s="39"/>
      <c r="IS59" s="39"/>
      <c r="IT59" s="39"/>
      <c r="IU59" s="39"/>
      <c r="IV59" s="39"/>
      <c r="IW59" s="39"/>
      <c r="IX59" s="39"/>
      <c r="IY59" s="39"/>
      <c r="IZ59" s="39"/>
      <c r="JA59" s="39"/>
      <c r="JB59" s="39"/>
      <c r="JC59" s="39"/>
      <c r="JD59" s="39"/>
      <c r="JE59" s="39"/>
      <c r="JF59" s="39"/>
      <c r="JG59" s="39"/>
      <c r="JH59" s="39"/>
      <c r="JI59" s="39"/>
      <c r="JJ59" s="39"/>
      <c r="JK59" s="39"/>
      <c r="JL59" s="39"/>
      <c r="JM59" s="39"/>
      <c r="JN59" s="39"/>
      <c r="JO59" s="39"/>
      <c r="JP59" s="39"/>
      <c r="JQ59" s="39"/>
      <c r="JR59" s="39"/>
      <c r="JS59" s="39"/>
      <c r="JT59" s="39"/>
      <c r="JU59" s="39"/>
    </row>
    <row r="60" spans="1:281" ht="21.75" customHeight="1" x14ac:dyDescent="0.25">
      <c r="A60" s="40"/>
      <c r="B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  <c r="GS60" s="39"/>
      <c r="GT60" s="39"/>
      <c r="GU60" s="39"/>
      <c r="GV60" s="39"/>
      <c r="GW60" s="39"/>
      <c r="GX60" s="39"/>
      <c r="GY60" s="39"/>
      <c r="GZ60" s="39"/>
      <c r="HA60" s="39"/>
      <c r="HB60" s="39"/>
      <c r="HC60" s="39"/>
      <c r="HD60" s="39"/>
      <c r="HE60" s="39"/>
      <c r="HF60" s="39"/>
      <c r="HG60" s="39"/>
      <c r="HH60" s="39"/>
      <c r="HI60" s="39"/>
      <c r="HJ60" s="39"/>
      <c r="HK60" s="39"/>
      <c r="HL60" s="39"/>
      <c r="HM60" s="39"/>
      <c r="HN60" s="39"/>
      <c r="HO60" s="39"/>
      <c r="HP60" s="39"/>
      <c r="HQ60" s="39"/>
      <c r="HR60" s="39"/>
      <c r="HS60" s="39"/>
      <c r="HT60" s="39"/>
      <c r="HU60" s="39"/>
      <c r="HV60" s="39"/>
      <c r="HW60" s="39"/>
      <c r="HX60" s="39"/>
      <c r="HY60" s="39"/>
      <c r="HZ60" s="39"/>
      <c r="IA60" s="39"/>
      <c r="IB60" s="39"/>
      <c r="IC60" s="39"/>
      <c r="ID60" s="39"/>
      <c r="IE60" s="39"/>
      <c r="IF60" s="39"/>
      <c r="IG60" s="39"/>
      <c r="IH60" s="39"/>
      <c r="II60" s="39"/>
      <c r="IJ60" s="39"/>
      <c r="IK60" s="39"/>
      <c r="IL60" s="39"/>
      <c r="IM60" s="39"/>
      <c r="IN60" s="39"/>
      <c r="IO60" s="39"/>
      <c r="IP60" s="39"/>
      <c r="IQ60" s="39"/>
      <c r="IR60" s="39"/>
      <c r="IS60" s="39"/>
      <c r="IT60" s="39"/>
      <c r="IU60" s="39"/>
      <c r="IV60" s="39"/>
      <c r="IW60" s="39"/>
      <c r="IX60" s="39"/>
      <c r="IY60" s="39"/>
      <c r="IZ60" s="39"/>
      <c r="JA60" s="39"/>
      <c r="JB60" s="39"/>
      <c r="JC60" s="39"/>
      <c r="JD60" s="39"/>
      <c r="JE60" s="39"/>
      <c r="JF60" s="39"/>
      <c r="JG60" s="39"/>
      <c r="JH60" s="39"/>
      <c r="JI60" s="39"/>
      <c r="JJ60" s="39"/>
      <c r="JK60" s="39"/>
      <c r="JL60" s="39"/>
      <c r="JM60" s="39"/>
      <c r="JN60" s="39"/>
      <c r="JO60" s="39"/>
      <c r="JP60" s="39"/>
      <c r="JQ60" s="39"/>
      <c r="JR60" s="39"/>
      <c r="JS60" s="39"/>
      <c r="JT60" s="39"/>
      <c r="JU60" s="39"/>
    </row>
    <row r="61" spans="1:281" ht="21.75" customHeight="1" x14ac:dyDescent="0.25">
      <c r="A61" s="40"/>
      <c r="B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9"/>
      <c r="HA61" s="39"/>
      <c r="HB61" s="39"/>
      <c r="HC61" s="39"/>
      <c r="HD61" s="39"/>
      <c r="HE61" s="39"/>
      <c r="HF61" s="39"/>
      <c r="HG61" s="39"/>
      <c r="HH61" s="39"/>
      <c r="HI61" s="39"/>
      <c r="HJ61" s="39"/>
      <c r="HK61" s="39"/>
      <c r="HL61" s="39"/>
      <c r="HM61" s="39"/>
      <c r="HN61" s="39"/>
      <c r="HO61" s="39"/>
      <c r="HP61" s="39"/>
      <c r="HQ61" s="39"/>
      <c r="HR61" s="39"/>
      <c r="HS61" s="39"/>
      <c r="HT61" s="39"/>
      <c r="HU61" s="39"/>
      <c r="HV61" s="39"/>
      <c r="HW61" s="39"/>
      <c r="HX61" s="39"/>
      <c r="HY61" s="39"/>
      <c r="HZ61" s="39"/>
      <c r="IA61" s="39"/>
      <c r="IB61" s="39"/>
      <c r="IC61" s="39"/>
      <c r="ID61" s="39"/>
      <c r="IE61" s="39"/>
      <c r="IF61" s="39"/>
      <c r="IG61" s="39"/>
      <c r="IH61" s="39"/>
      <c r="II61" s="39"/>
      <c r="IJ61" s="39"/>
      <c r="IK61" s="39"/>
      <c r="IL61" s="39"/>
      <c r="IM61" s="39"/>
      <c r="IN61" s="39"/>
      <c r="IO61" s="39"/>
      <c r="IP61" s="39"/>
      <c r="IQ61" s="39"/>
      <c r="IR61" s="39"/>
      <c r="IS61" s="39"/>
      <c r="IT61" s="39"/>
      <c r="IU61" s="39"/>
      <c r="IV61" s="39"/>
      <c r="IW61" s="39"/>
      <c r="IX61" s="39"/>
      <c r="IY61" s="39"/>
      <c r="IZ61" s="39"/>
      <c r="JA61" s="39"/>
      <c r="JB61" s="39"/>
      <c r="JC61" s="39"/>
      <c r="JD61" s="39"/>
      <c r="JE61" s="39"/>
      <c r="JF61" s="39"/>
      <c r="JG61" s="39"/>
      <c r="JH61" s="39"/>
      <c r="JI61" s="39"/>
      <c r="JJ61" s="39"/>
      <c r="JK61" s="39"/>
      <c r="JL61" s="39"/>
      <c r="JM61" s="39"/>
      <c r="JN61" s="39"/>
      <c r="JO61" s="39"/>
      <c r="JP61" s="39"/>
      <c r="JQ61" s="39"/>
      <c r="JR61" s="39"/>
      <c r="JS61" s="39"/>
      <c r="JT61" s="39"/>
      <c r="JU61" s="39"/>
    </row>
    <row r="62" spans="1:281" ht="21.75" customHeight="1" x14ac:dyDescent="0.25">
      <c r="A62" s="40"/>
      <c r="B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  <c r="HR62" s="39"/>
      <c r="HS62" s="39"/>
      <c r="HT62" s="39"/>
      <c r="HU62" s="39"/>
      <c r="HV62" s="39"/>
      <c r="HW62" s="39"/>
      <c r="HX62" s="39"/>
      <c r="HY62" s="39"/>
      <c r="HZ62" s="39"/>
      <c r="IA62" s="39"/>
      <c r="IB62" s="39"/>
      <c r="IC62" s="39"/>
      <c r="ID62" s="39"/>
      <c r="IE62" s="39"/>
      <c r="IF62" s="39"/>
      <c r="IG62" s="39"/>
      <c r="IH62" s="39"/>
      <c r="II62" s="39"/>
      <c r="IJ62" s="39"/>
      <c r="IK62" s="39"/>
      <c r="IL62" s="39"/>
      <c r="IM62" s="39"/>
      <c r="IN62" s="39"/>
      <c r="IO62" s="39"/>
      <c r="IP62" s="39"/>
      <c r="IQ62" s="39"/>
      <c r="IR62" s="39"/>
      <c r="IS62" s="39"/>
      <c r="IT62" s="39"/>
      <c r="IU62" s="39"/>
      <c r="IV62" s="39"/>
      <c r="IW62" s="39"/>
      <c r="IX62" s="39"/>
      <c r="IY62" s="39"/>
      <c r="IZ62" s="39"/>
      <c r="JA62" s="39"/>
      <c r="JB62" s="39"/>
      <c r="JC62" s="39"/>
      <c r="JD62" s="39"/>
      <c r="JE62" s="39"/>
      <c r="JF62" s="39"/>
      <c r="JG62" s="39"/>
      <c r="JH62" s="39"/>
      <c r="JI62" s="39"/>
      <c r="JJ62" s="39"/>
      <c r="JK62" s="39"/>
      <c r="JL62" s="39"/>
      <c r="JM62" s="39"/>
      <c r="JN62" s="39"/>
      <c r="JO62" s="39"/>
      <c r="JP62" s="39"/>
      <c r="JQ62" s="39"/>
      <c r="JR62" s="39"/>
      <c r="JS62" s="39"/>
      <c r="JT62" s="39"/>
      <c r="JU62" s="39"/>
    </row>
    <row r="63" spans="1:281" ht="21.75" customHeight="1" x14ac:dyDescent="0.25">
      <c r="A63" s="40"/>
      <c r="B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  <c r="GS63" s="39"/>
      <c r="GT63" s="39"/>
      <c r="GU63" s="39"/>
      <c r="GV63" s="39"/>
      <c r="GW63" s="39"/>
      <c r="GX63" s="39"/>
      <c r="GY63" s="39"/>
      <c r="GZ63" s="39"/>
      <c r="HA63" s="39"/>
      <c r="HB63" s="39"/>
      <c r="HC63" s="39"/>
      <c r="HD63" s="39"/>
      <c r="HE63" s="39"/>
      <c r="HF63" s="39"/>
      <c r="HG63" s="39"/>
      <c r="HH63" s="39"/>
      <c r="HI63" s="39"/>
      <c r="HJ63" s="39"/>
      <c r="HK63" s="39"/>
      <c r="HL63" s="39"/>
      <c r="HM63" s="39"/>
      <c r="HN63" s="39"/>
      <c r="HO63" s="39"/>
      <c r="HP63" s="39"/>
      <c r="HQ63" s="39"/>
      <c r="HR63" s="39"/>
      <c r="HS63" s="39"/>
      <c r="HT63" s="39"/>
      <c r="HU63" s="39"/>
      <c r="HV63" s="39"/>
      <c r="HW63" s="39"/>
      <c r="HX63" s="39"/>
      <c r="HY63" s="39"/>
      <c r="HZ63" s="39"/>
      <c r="IA63" s="39"/>
      <c r="IB63" s="39"/>
      <c r="IC63" s="39"/>
      <c r="ID63" s="39"/>
      <c r="IE63" s="39"/>
      <c r="IF63" s="39"/>
      <c r="IG63" s="39"/>
      <c r="IH63" s="39"/>
      <c r="II63" s="39"/>
      <c r="IJ63" s="39"/>
      <c r="IK63" s="39"/>
      <c r="IL63" s="39"/>
      <c r="IM63" s="39"/>
      <c r="IN63" s="39"/>
      <c r="IO63" s="39"/>
      <c r="IP63" s="39"/>
      <c r="IQ63" s="39"/>
      <c r="IR63" s="39"/>
      <c r="IS63" s="39"/>
      <c r="IT63" s="39"/>
      <c r="IU63" s="39"/>
      <c r="IV63" s="39"/>
      <c r="IW63" s="39"/>
      <c r="IX63" s="39"/>
      <c r="IY63" s="39"/>
      <c r="IZ63" s="39"/>
      <c r="JA63" s="39"/>
      <c r="JB63" s="39"/>
      <c r="JC63" s="39"/>
      <c r="JD63" s="39"/>
      <c r="JE63" s="39"/>
      <c r="JF63" s="39"/>
      <c r="JG63" s="39"/>
      <c r="JH63" s="39"/>
      <c r="JI63" s="39"/>
      <c r="JJ63" s="39"/>
      <c r="JK63" s="39"/>
      <c r="JL63" s="39"/>
      <c r="JM63" s="39"/>
      <c r="JN63" s="39"/>
      <c r="JO63" s="39"/>
      <c r="JP63" s="39"/>
      <c r="JQ63" s="39"/>
      <c r="JR63" s="39"/>
      <c r="JS63" s="39"/>
      <c r="JT63" s="39"/>
      <c r="JU63" s="39"/>
    </row>
    <row r="64" spans="1:281" ht="21.75" customHeight="1" x14ac:dyDescent="0.25">
      <c r="A64" s="38"/>
      <c r="B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  <c r="GS64" s="39"/>
      <c r="GT64" s="39"/>
      <c r="GU64" s="39"/>
      <c r="GV64" s="39"/>
      <c r="GW64" s="39"/>
      <c r="GX64" s="39"/>
      <c r="GY64" s="39"/>
      <c r="GZ64" s="39"/>
      <c r="HA64" s="39"/>
      <c r="HB64" s="39"/>
      <c r="HC64" s="39"/>
      <c r="HD64" s="39"/>
      <c r="HE64" s="39"/>
      <c r="HF64" s="39"/>
      <c r="HG64" s="39"/>
      <c r="HH64" s="39"/>
      <c r="HI64" s="39"/>
      <c r="HJ64" s="39"/>
      <c r="HK64" s="39"/>
      <c r="HL64" s="39"/>
      <c r="HM64" s="39"/>
      <c r="HN64" s="39"/>
      <c r="HO64" s="39"/>
      <c r="HP64" s="39"/>
      <c r="HQ64" s="39"/>
      <c r="HR64" s="39"/>
      <c r="HS64" s="39"/>
      <c r="HT64" s="39"/>
      <c r="HU64" s="39"/>
      <c r="HV64" s="39"/>
      <c r="HW64" s="39"/>
      <c r="HX64" s="39"/>
      <c r="HY64" s="39"/>
      <c r="HZ64" s="39"/>
      <c r="IA64" s="39"/>
      <c r="IB64" s="39"/>
      <c r="IC64" s="39"/>
      <c r="ID64" s="39"/>
      <c r="IE64" s="39"/>
      <c r="IF64" s="39"/>
      <c r="IG64" s="39"/>
      <c r="IH64" s="39"/>
      <c r="II64" s="39"/>
      <c r="IJ64" s="39"/>
      <c r="IK64" s="39"/>
      <c r="IL64" s="39"/>
      <c r="IM64" s="39"/>
      <c r="IN64" s="39"/>
      <c r="IO64" s="39"/>
      <c r="IP64" s="39"/>
      <c r="IQ64" s="39"/>
      <c r="IR64" s="39"/>
      <c r="IS64" s="39"/>
      <c r="IT64" s="39"/>
      <c r="IU64" s="39"/>
      <c r="IV64" s="39"/>
      <c r="IW64" s="39"/>
      <c r="IX64" s="39"/>
      <c r="IY64" s="39"/>
      <c r="IZ64" s="39"/>
      <c r="JA64" s="39"/>
      <c r="JB64" s="39"/>
      <c r="JC64" s="39"/>
      <c r="JD64" s="39"/>
      <c r="JE64" s="39"/>
      <c r="JF64" s="39"/>
      <c r="JG64" s="39"/>
      <c r="JH64" s="39"/>
      <c r="JI64" s="39"/>
      <c r="JJ64" s="39"/>
      <c r="JK64" s="39"/>
      <c r="JL64" s="39"/>
      <c r="JM64" s="39"/>
      <c r="JN64" s="39"/>
      <c r="JO64" s="39"/>
      <c r="JP64" s="39"/>
      <c r="JQ64" s="39"/>
      <c r="JR64" s="39"/>
      <c r="JS64" s="39"/>
      <c r="JT64" s="39"/>
      <c r="JU64" s="39"/>
    </row>
    <row r="65" spans="1:281" ht="21.75" customHeight="1" x14ac:dyDescent="0.25">
      <c r="A65" s="41"/>
      <c r="B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  <c r="HR65" s="39"/>
      <c r="HS65" s="39"/>
      <c r="HT65" s="39"/>
      <c r="HU65" s="39"/>
      <c r="HV65" s="39"/>
      <c r="HW65" s="39"/>
      <c r="HX65" s="39"/>
      <c r="HY65" s="39"/>
      <c r="HZ65" s="39"/>
      <c r="IA65" s="39"/>
      <c r="IB65" s="39"/>
      <c r="IC65" s="39"/>
      <c r="ID65" s="39"/>
      <c r="IE65" s="39"/>
      <c r="IF65" s="39"/>
      <c r="IG65" s="39"/>
      <c r="IH65" s="39"/>
      <c r="II65" s="39"/>
      <c r="IJ65" s="39"/>
      <c r="IK65" s="39"/>
      <c r="IL65" s="39"/>
      <c r="IM65" s="39"/>
      <c r="IN65" s="39"/>
      <c r="IO65" s="39"/>
      <c r="IP65" s="39"/>
      <c r="IQ65" s="39"/>
      <c r="IR65" s="39"/>
      <c r="IS65" s="39"/>
      <c r="IT65" s="39"/>
      <c r="IU65" s="39"/>
      <c r="IV65" s="39"/>
      <c r="IW65" s="39"/>
      <c r="IX65" s="39"/>
      <c r="IY65" s="39"/>
      <c r="IZ65" s="39"/>
      <c r="JA65" s="39"/>
      <c r="JB65" s="39"/>
      <c r="JC65" s="39"/>
      <c r="JD65" s="39"/>
      <c r="JE65" s="39"/>
      <c r="JF65" s="39"/>
      <c r="JG65" s="39"/>
      <c r="JH65" s="39"/>
      <c r="JI65" s="39"/>
      <c r="JJ65" s="39"/>
      <c r="JK65" s="39"/>
      <c r="JL65" s="39"/>
      <c r="JM65" s="39"/>
      <c r="JN65" s="39"/>
      <c r="JO65" s="39"/>
      <c r="JP65" s="39"/>
      <c r="JQ65" s="39"/>
      <c r="JR65" s="39"/>
      <c r="JS65" s="39"/>
      <c r="JT65" s="39"/>
      <c r="JU65" s="39"/>
    </row>
    <row r="66" spans="1:281" s="31" customFormat="1" ht="23.25" customHeight="1" x14ac:dyDescent="0.25">
      <c r="A66" s="38"/>
      <c r="B66" s="3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FM66" s="169"/>
      <c r="FN66" s="169"/>
      <c r="FO66" s="169"/>
      <c r="FP66" s="169"/>
      <c r="FQ66" s="169"/>
      <c r="FR66" s="169"/>
      <c r="FS66" s="169"/>
      <c r="FT66" s="169"/>
      <c r="FU66" s="169"/>
      <c r="FV66" s="169"/>
      <c r="FW66" s="169"/>
      <c r="FX66" s="169"/>
      <c r="FY66" s="169"/>
      <c r="FZ66" s="169"/>
      <c r="GA66" s="169"/>
      <c r="GB66" s="169"/>
      <c r="GC66" s="169"/>
      <c r="GD66" s="169"/>
      <c r="GE66" s="169"/>
      <c r="GF66" s="169"/>
      <c r="GG66" s="169"/>
      <c r="GH66" s="169"/>
      <c r="GI66" s="169"/>
      <c r="GJ66" s="169"/>
      <c r="GK66" s="169"/>
      <c r="GL66" s="169"/>
      <c r="GM66" s="169"/>
      <c r="GN66" s="169"/>
      <c r="GO66" s="169"/>
      <c r="GP66" s="169"/>
      <c r="GQ66" s="169"/>
      <c r="GR66" s="169"/>
      <c r="GS66" s="169"/>
      <c r="GT66" s="169"/>
      <c r="GU66" s="169"/>
      <c r="GV66" s="169"/>
      <c r="GW66" s="169"/>
      <c r="GX66" s="169"/>
      <c r="GY66" s="169"/>
      <c r="GZ66" s="169"/>
      <c r="HA66" s="169"/>
      <c r="HB66" s="169"/>
      <c r="HC66" s="169"/>
      <c r="HD66" s="169"/>
      <c r="HE66" s="169"/>
      <c r="HF66" s="169"/>
      <c r="HG66" s="169"/>
      <c r="HH66" s="169"/>
      <c r="HI66" s="169"/>
      <c r="HJ66" s="169"/>
      <c r="HK66" s="169"/>
      <c r="HL66" s="169"/>
      <c r="HM66" s="169"/>
      <c r="HN66" s="169"/>
      <c r="HO66" s="169"/>
      <c r="HP66" s="169"/>
      <c r="HQ66" s="169"/>
      <c r="HR66" s="169"/>
      <c r="HS66" s="169"/>
      <c r="HT66" s="169"/>
      <c r="HU66" s="169"/>
      <c r="HV66" s="169"/>
      <c r="HW66" s="169"/>
      <c r="HX66" s="169"/>
      <c r="HY66" s="169"/>
      <c r="HZ66" s="169"/>
      <c r="IA66" s="169"/>
      <c r="IB66" s="169"/>
      <c r="IC66" s="169"/>
      <c r="ID66" s="169"/>
      <c r="IE66" s="169"/>
      <c r="IF66" s="169"/>
      <c r="IG66" s="169"/>
      <c r="IH66" s="169"/>
      <c r="II66" s="169"/>
      <c r="IJ66" s="169"/>
      <c r="IK66" s="169"/>
      <c r="IL66" s="169"/>
      <c r="IM66" s="169"/>
      <c r="IN66" s="169"/>
      <c r="IO66" s="169"/>
      <c r="IP66" s="169"/>
      <c r="IQ66" s="169"/>
      <c r="IR66" s="169"/>
      <c r="IS66" s="169"/>
      <c r="IT66" s="169"/>
      <c r="IU66" s="169"/>
      <c r="IV66" s="169"/>
      <c r="IW66" s="169"/>
      <c r="IX66" s="169"/>
      <c r="IY66" s="169"/>
      <c r="IZ66" s="169"/>
      <c r="JA66" s="169"/>
      <c r="JB66" s="169"/>
      <c r="JC66" s="169"/>
      <c r="JD66" s="169"/>
      <c r="JE66" s="169"/>
      <c r="JF66" s="169"/>
      <c r="JG66" s="169"/>
      <c r="JH66" s="169"/>
      <c r="JI66" s="169"/>
      <c r="JJ66" s="169"/>
      <c r="JK66" s="169"/>
      <c r="JL66" s="169"/>
      <c r="JM66" s="169"/>
      <c r="JN66" s="169"/>
      <c r="JO66" s="169"/>
      <c r="JP66" s="169"/>
      <c r="JQ66" s="169"/>
      <c r="JR66" s="169"/>
      <c r="JS66" s="169"/>
      <c r="JT66" s="169"/>
      <c r="JU66" s="169"/>
    </row>
    <row r="67" spans="1:281" ht="24" customHeight="1" x14ac:dyDescent="0.25">
      <c r="FM67" s="39"/>
      <c r="FN67" s="39"/>
      <c r="FO67" s="39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9"/>
      <c r="GE67" s="39"/>
      <c r="GF67" s="39"/>
      <c r="GG67" s="39"/>
      <c r="GH67" s="39"/>
      <c r="GI67" s="39"/>
      <c r="GJ67" s="39"/>
      <c r="GK67" s="39"/>
      <c r="GL67" s="39"/>
      <c r="GM67" s="39"/>
      <c r="GN67" s="39"/>
      <c r="GO67" s="39"/>
      <c r="GP67" s="39"/>
      <c r="GQ67" s="39"/>
      <c r="GR67" s="39"/>
      <c r="GS67" s="39"/>
      <c r="GT67" s="39"/>
      <c r="GU67" s="39"/>
      <c r="GV67" s="39"/>
      <c r="GW67" s="39"/>
      <c r="GX67" s="39"/>
      <c r="GY67" s="39"/>
      <c r="GZ67" s="39"/>
      <c r="HA67" s="39"/>
      <c r="HB67" s="39"/>
      <c r="HC67" s="39"/>
      <c r="HD67" s="39"/>
      <c r="HE67" s="39"/>
      <c r="HF67" s="39"/>
      <c r="HG67" s="39"/>
      <c r="HH67" s="39"/>
      <c r="HI67" s="39"/>
      <c r="HJ67" s="39"/>
      <c r="HK67" s="39"/>
      <c r="HL67" s="39"/>
      <c r="HM67" s="39"/>
      <c r="HN67" s="39"/>
      <c r="HO67" s="39"/>
      <c r="HP67" s="39"/>
      <c r="HQ67" s="39"/>
      <c r="HR67" s="39"/>
      <c r="HS67" s="39"/>
      <c r="HT67" s="39"/>
      <c r="HU67" s="39"/>
      <c r="HV67" s="39"/>
      <c r="HW67" s="39"/>
      <c r="HX67" s="39"/>
      <c r="HY67" s="39"/>
      <c r="HZ67" s="39"/>
      <c r="IA67" s="39"/>
      <c r="IB67" s="39"/>
      <c r="IC67" s="39"/>
      <c r="ID67" s="39"/>
      <c r="IE67" s="39"/>
      <c r="IF67" s="39"/>
      <c r="IG67" s="39"/>
      <c r="IH67" s="39"/>
      <c r="II67" s="39"/>
      <c r="IJ67" s="39"/>
      <c r="IK67" s="39"/>
      <c r="IL67" s="39"/>
      <c r="IM67" s="39"/>
      <c r="IN67" s="39"/>
      <c r="IO67" s="39"/>
      <c r="IP67" s="39"/>
      <c r="IQ67" s="39"/>
      <c r="IR67" s="39"/>
      <c r="IS67" s="39"/>
      <c r="IT67" s="39"/>
      <c r="IU67" s="39"/>
      <c r="IV67" s="39"/>
      <c r="IW67" s="39"/>
      <c r="IX67" s="39"/>
      <c r="IY67" s="39"/>
      <c r="IZ67" s="39"/>
      <c r="JA67" s="39"/>
      <c r="JB67" s="39"/>
      <c r="JC67" s="39"/>
      <c r="JD67" s="39"/>
      <c r="JE67" s="39"/>
      <c r="JF67" s="39"/>
      <c r="JG67" s="39"/>
      <c r="JH67" s="39"/>
      <c r="JI67" s="39"/>
      <c r="JJ67" s="39"/>
      <c r="JK67" s="39"/>
      <c r="JL67" s="39"/>
      <c r="JM67" s="39"/>
      <c r="JN67" s="39"/>
      <c r="JO67" s="39"/>
      <c r="JP67" s="39"/>
      <c r="JQ67" s="39"/>
      <c r="JR67" s="39"/>
      <c r="JS67" s="39"/>
      <c r="JT67" s="39"/>
      <c r="JU67" s="39"/>
    </row>
    <row r="68" spans="1:281" ht="22.5" customHeight="1" x14ac:dyDescent="0.25"/>
    <row r="69" spans="1:281" ht="22.5" customHeight="1" x14ac:dyDescent="0.25"/>
    <row r="70" spans="1:281" ht="22.5" customHeight="1" x14ac:dyDescent="0.25"/>
    <row r="71" spans="1:281" s="31" customFormat="1" ht="22.5" customHeight="1" x14ac:dyDescent="0.2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</row>
  </sheetData>
  <mergeCells count="47">
    <mergeCell ref="S38:S39"/>
    <mergeCell ref="O20:O21"/>
    <mergeCell ref="Q20:Q21"/>
    <mergeCell ref="S20:S21"/>
    <mergeCell ref="O8:O9"/>
    <mergeCell ref="P8:P9"/>
    <mergeCell ref="Q8:Q9"/>
    <mergeCell ref="R8:R9"/>
    <mergeCell ref="S8:S9"/>
    <mergeCell ref="A37:S37"/>
    <mergeCell ref="I20:I21"/>
    <mergeCell ref="P20:P21"/>
    <mergeCell ref="R20:R21"/>
    <mergeCell ref="I8:I9"/>
    <mergeCell ref="D8:D9"/>
    <mergeCell ref="E8:E9"/>
    <mergeCell ref="D38:D39"/>
    <mergeCell ref="P38:P39"/>
    <mergeCell ref="R38:R39"/>
    <mergeCell ref="G38:G39"/>
    <mergeCell ref="H38:H39"/>
    <mergeCell ref="I38:I39"/>
    <mergeCell ref="E38:E39"/>
    <mergeCell ref="F38:F39"/>
    <mergeCell ref="O38:O39"/>
    <mergeCell ref="Q38:Q39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F8:F9"/>
    <mergeCell ref="G8:G9"/>
    <mergeCell ref="H8:H9"/>
    <mergeCell ref="A19:S19"/>
    <mergeCell ref="D20:D21"/>
    <mergeCell ref="E20:E21"/>
    <mergeCell ref="F20:F21"/>
    <mergeCell ref="G20:G21"/>
    <mergeCell ref="H20:H21"/>
  </mergeCells>
  <pageMargins left="0.25" right="0.25" top="0.75" bottom="0.75" header="0.3" footer="0.3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B4" sqref="A4:B6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32" t="s">
        <v>119</v>
      </c>
      <c r="C1" s="5"/>
      <c r="D1" s="5"/>
      <c r="E1" s="5"/>
    </row>
    <row r="2" spans="1:9" ht="115.5" customHeight="1" x14ac:dyDescent="0.25">
      <c r="A2" s="210" t="s">
        <v>75</v>
      </c>
      <c r="B2" s="210"/>
    </row>
    <row r="3" spans="1:9" ht="36" customHeight="1" x14ac:dyDescent="0.25">
      <c r="A3" s="2" t="s">
        <v>34</v>
      </c>
      <c r="B3" s="2" t="s">
        <v>39</v>
      </c>
    </row>
    <row r="4" spans="1:9" ht="18.75" customHeight="1" x14ac:dyDescent="0.25">
      <c r="A4" s="2" t="s">
        <v>0</v>
      </c>
      <c r="B4" s="2" t="s">
        <v>13</v>
      </c>
      <c r="G4" s="6"/>
      <c r="H4" s="6"/>
      <c r="I4" s="6"/>
    </row>
    <row r="5" spans="1:9" ht="24" customHeight="1" x14ac:dyDescent="0.25">
      <c r="A5" s="212" t="s">
        <v>41</v>
      </c>
      <c r="B5" s="212"/>
      <c r="G5" s="6"/>
      <c r="H5" s="7"/>
      <c r="I5" s="6"/>
    </row>
    <row r="6" spans="1:9" ht="24" customHeight="1" x14ac:dyDescent="0.25">
      <c r="A6" s="3">
        <v>8</v>
      </c>
      <c r="B6" s="3">
        <f>'1'!K34</f>
        <v>1189</v>
      </c>
      <c r="G6" s="6"/>
      <c r="H6" s="6"/>
      <c r="I6" s="6"/>
    </row>
    <row r="7" spans="1:9" ht="24" customHeight="1" x14ac:dyDescent="0.25">
      <c r="A7" s="212" t="s">
        <v>44</v>
      </c>
      <c r="B7" s="212"/>
    </row>
    <row r="8" spans="1:9" ht="24" customHeight="1" x14ac:dyDescent="0.25">
      <c r="A8" s="116">
        <v>14</v>
      </c>
      <c r="B8" s="116">
        <f>'1'!K34</f>
        <v>1189</v>
      </c>
    </row>
    <row r="9" spans="1:9" ht="24" customHeight="1" x14ac:dyDescent="0.25">
      <c r="A9" s="212" t="s">
        <v>43</v>
      </c>
      <c r="B9" s="212"/>
    </row>
    <row r="10" spans="1:9" ht="24" customHeight="1" x14ac:dyDescent="0.25">
      <c r="A10" s="157">
        <v>17</v>
      </c>
      <c r="B10" s="157">
        <f>'1'!K53</f>
        <v>1519</v>
      </c>
    </row>
    <row r="11" spans="1:9" ht="24" customHeight="1" x14ac:dyDescent="0.25">
      <c r="A11" s="213" t="s">
        <v>35</v>
      </c>
      <c r="B11" s="213"/>
    </row>
    <row r="12" spans="1:9" ht="24" customHeight="1" x14ac:dyDescent="0.25">
      <c r="A12" s="211"/>
      <c r="B12" s="211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2025-10-23T08:59:12Z</cp:lastPrinted>
  <dcterms:created xsi:type="dcterms:W3CDTF">2016-01-16T08:18:08Z</dcterms:created>
  <dcterms:modified xsi:type="dcterms:W3CDTF">2025-10-23T09:00:03Z</dcterms:modified>
</cp:coreProperties>
</file>